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25" yWindow="225" windowWidth="15480" windowHeight="11640" tabRatio="500" activeTab="0"/>
  </bookViews>
  <sheets>
    <sheet name="JOC16_18入力シート" sheetId="1" r:id="rId1"/>
    <sheet name="JOC16_18確認シート（印刷版）" sheetId="2" r:id="rId2"/>
    <sheet name="入力マニュアル" sheetId="3" r:id="rId3"/>
    <sheet name="WORK" sheetId="4" state="hidden" r:id="rId4"/>
  </sheets>
  <definedNames>
    <definedName name="_xlnm.Print_Area" localSheetId="2">'入力マニュアル'!$A$1:$BC$208</definedName>
  </definedNames>
  <calcPr fullCalcOnLoad="1"/>
</workbook>
</file>

<file path=xl/sharedStrings.xml><?xml version="1.0" encoding="utf-8"?>
<sst xmlns="http://schemas.openxmlformats.org/spreadsheetml/2006/main" count="594" uniqueCount="279">
  <si>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</si>
  <si>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</si>
  <si>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</si>
  <si>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</si>
  <si>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</si>
  <si>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</si>
  <si>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</si>
  <si>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</si>
  <si>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</si>
  <si>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</si>
  <si>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</si>
  <si>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</si>
  <si>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</si>
  <si>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</si>
  <si>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</si>
  <si>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</si>
  <si>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</si>
  <si>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</si>
  <si>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</si>
  <si>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</si>
  <si>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</si>
  <si>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</si>
  <si>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</si>
  <si>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</si>
  <si>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</si>
  <si>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</si>
  <si>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</si>
  <si>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</si>
  <si>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</si>
  <si>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</si>
  <si>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</si>
  <si>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</si>
  <si>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</si>
  <si>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</si>
  <si>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</si>
  <si>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</si>
  <si>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</si>
  <si>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</si>
  <si>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</si>
  <si>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</si>
  <si>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</si>
  <si>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</si>
  <si>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</si>
  <si>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</si>
  <si>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</si>
  <si>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</si>
  <si>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</si>
  <si>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</si>
  <si>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</si>
  <si>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</si>
  <si>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</si>
  <si>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</si>
  <si>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</si>
  <si>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</si>
  <si>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</si>
  <si>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</si>
  <si>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</si>
  <si>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</si>
  <si>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</si>
  <si>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</si>
  <si>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</si>
  <si>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</si>
  <si>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</si>
  <si>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</si>
  <si>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</si>
  <si>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</si>
  <si>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</si>
  <si>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</si>
  <si>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</si>
  <si>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</si>
  <si>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</si>
  <si>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</si>
  <si>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</si>
  <si>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</si>
  <si>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</si>
  <si>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</si>
  <si>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</si>
  <si>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</si>
  <si>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</si>
  <si>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</si>
  <si>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</si>
  <si>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</si>
  <si>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</si>
  <si>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</si>
  <si>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</si>
  <si>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</si>
  <si>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</si>
  <si>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</si>
  <si>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</si>
  <si>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</si>
  <si>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フィギュア</t>
  </si>
  <si>
    <t>A</t>
  </si>
  <si>
    <t>-</t>
  </si>
  <si>
    <t>16-18歳</t>
  </si>
  <si>
    <t>フィギュア</t>
  </si>
  <si>
    <t>バッジテスト資格</t>
  </si>
  <si>
    <t>取得</t>
  </si>
  <si>
    <t>年度</t>
  </si>
  <si>
    <t>場所</t>
  </si>
  <si>
    <t>ステージ</t>
  </si>
  <si>
    <t>ステージ</t>
  </si>
  <si>
    <t>バッジテスト資格確認</t>
  </si>
  <si>
    <t xml:space="preserve">
シンクロナイズドスイミング　大会エントリー　入力・処理マニュアル
</t>
  </si>
  <si>
    <t>（公財）日本水泳連盟　シンクロ委員会</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</si>
  <si>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</si>
  <si>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</si>
  <si>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</si>
  <si>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</si>
  <si>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</si>
  <si>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</si>
  <si>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</si>
  <si>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</si>
  <si>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</si>
  <si>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</si>
  <si>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</si>
  <si>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</si>
  <si>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</si>
  <si>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</si>
  <si>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</si>
  <si>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</si>
  <si>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</si>
  <si>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</si>
  <si>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</si>
  <si>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</si>
  <si>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</si>
  <si>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</si>
  <si>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</si>
  <si>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</si>
  <si>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</si>
  <si>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</si>
  <si>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</si>
  <si>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</si>
  <si>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</si>
  <si>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</si>
  <si>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</si>
  <si>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</si>
  <si>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</si>
  <si>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r>
      <t>CDには、下記のように</t>
    </r>
    <r>
      <rPr>
        <b/>
        <sz val="11"/>
        <rFont val="ＭＳ Ｐゴシック"/>
        <family val="3"/>
      </rPr>
      <t>「大会名（略称）」「加盟団体＋登録団体番号」＋「登録団体名（略称）」</t>
    </r>
    <r>
      <rPr>
        <sz val="11"/>
        <rFont val="ＭＳ Ｐゴシック"/>
        <family val="3"/>
      </rPr>
      <t>を記入すること。</t>
    </r>
  </si>
  <si>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</si>
  <si>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</si>
  <si>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</si>
  <si>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</si>
  <si>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</si>
  <si>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</si>
  <si>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</si>
  <si>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</si>
  <si>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</si>
  <si>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</si>
  <si>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</si>
  <si>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</si>
  <si>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</si>
  <si>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</si>
  <si>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</si>
  <si>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</si>
  <si>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</si>
  <si>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</si>
  <si>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</si>
  <si>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濱出　雄三</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</si>
  <si>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</si>
  <si>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</si>
  <si>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</si>
  <si>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</si>
  <si>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</si>
  <si>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</si>
  <si>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</si>
  <si>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</si>
  <si>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</si>
  <si>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</si>
  <si>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</si>
  <si>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</si>
  <si>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</si>
  <si>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</si>
  <si>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</si>
  <si>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</si>
  <si>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</si>
  <si>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</si>
  <si>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日本大学第九中学校</t>
  </si>
  <si>
    <t>伊藤　咲子</t>
  </si>
  <si>
    <t>日本大学第六中学校</t>
  </si>
  <si>
    <t>高寄　優子</t>
  </si>
  <si>
    <t>中部第一中学校</t>
  </si>
  <si>
    <t>6</t>
  </si>
  <si>
    <t>小沢　さくら</t>
  </si>
  <si>
    <t>真剣中学校</t>
  </si>
  <si>
    <t>4</t>
  </si>
  <si>
    <t>安住　かすみ</t>
  </si>
  <si>
    <t>5</t>
  </si>
  <si>
    <t>飯塚　ひとみ</t>
  </si>
  <si>
    <t>芦塚　智子</t>
  </si>
  <si>
    <t>東部第三中学校</t>
  </si>
  <si>
    <t>健康　良子</t>
  </si>
  <si>
    <t>緑が丘中学校</t>
  </si>
  <si>
    <t>8</t>
  </si>
  <si>
    <t>佐藤　みさき</t>
  </si>
  <si>
    <t>桜山中学校</t>
  </si>
  <si>
    <t>川嶋　ゆり</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</si>
  <si>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</si>
  <si>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</si>
  <si>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</si>
  <si>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「デュエット」「チーム」フィギュア」の競技者は、表示順の1から順に、プログラムへ記載します。</t>
  </si>
  <si>
    <t>申込の際、補欠としてエントリーする場合、表示順にデュエット：「R」、チーム：「R1]「R2」を入力してください。</t>
  </si>
  <si>
    <t>表示順</t>
  </si>
  <si>
    <t>←補欠（例</t>
  </si>
  <si>
    <t>【出場資格確認書について】</t>
  </si>
  <si>
    <t>バッジテストステージ３以上の取得が必要です。</t>
  </si>
  <si>
    <t>出場資格確認書の必要事項(青色部分）にバッジテスト資格を入力、印刷したものを、１部提出してください。</t>
  </si>
  <si>
    <t>東京</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</si>
  <si>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</si>
  <si>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</si>
  <si>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</si>
  <si>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</si>
  <si>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</si>
  <si>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</si>
  <si>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r>
      <t>ファイル名の例）　14999関東水泳シンクロ</t>
    </r>
    <r>
      <rPr>
        <sz val="11"/>
        <rFont val="ＭＳ Ｐゴシック"/>
        <family val="3"/>
      </rPr>
      <t>2013全国JOCジュニアオりンピックカップ</t>
    </r>
  </si>
  <si>
    <t>2013全国JOCジュニアオりンピックカップ</t>
  </si>
  <si>
    <t>2013年8月26日（月）-8月30日（金）</t>
  </si>
  <si>
    <t>日本ガイシアリーナ</t>
  </si>
  <si>
    <t>□</t>
  </si>
  <si>
    <t>・・・</t>
  </si>
  <si>
    <t>13579</t>
  </si>
  <si>
    <t>03-3333-4444</t>
  </si>
  <si>
    <t>03-3333-4445</t>
  </si>
  <si>
    <t>Tel</t>
  </si>
  <si>
    <t>03-5555-6666</t>
  </si>
  <si>
    <t>Fax</t>
  </si>
  <si>
    <t>090-9999-9999</t>
  </si>
  <si>
    <t>E-mail</t>
  </si>
  <si>
    <t>aiueo@kakikunet.ne.jp</t>
  </si>
  <si>
    <t>□</t>
  </si>
  <si>
    <t>*</t>
  </si>
  <si>
    <t>「加盟団体番号」「登録団体番号」</t>
  </si>
  <si>
    <t>・・・</t>
  </si>
  <si>
    <t>「競技者番号」</t>
  </si>
  <si>
    <t>「ローマ字氏名」は印刷シートに反映されない為、入力シートでの確認すること。</t>
  </si>
  <si>
    <t>就業者→空欄または所属名＋勤務</t>
  </si>
  <si>
    <t>13</t>
  </si>
  <si>
    <t>579</t>
  </si>
  <si>
    <t>3</t>
  </si>
  <si>
    <t>1998</t>
  </si>
  <si>
    <t>9</t>
  </si>
  <si>
    <t>13</t>
  </si>
  <si>
    <t>579</t>
  </si>
  <si>
    <t>2</t>
  </si>
  <si>
    <t>1999</t>
  </si>
  <si>
    <t>7</t>
  </si>
  <si>
    <t>8</t>
  </si>
  <si>
    <t>1</t>
  </si>
  <si>
    <t>2000</t>
  </si>
  <si>
    <t>10</t>
  </si>
  <si>
    <t>6</t>
  </si>
  <si>
    <t>11</t>
  </si>
  <si>
    <t>4</t>
  </si>
  <si>
    <t>5</t>
  </si>
  <si>
    <t>12</t>
  </si>
  <si>
    <t>４．エントリーについて</t>
  </si>
  <si>
    <t>□</t>
  </si>
  <si>
    <t>エントリー</t>
  </si>
  <si>
    <t>ソロ</t>
  </si>
  <si>
    <t>デュエット</t>
  </si>
  <si>
    <t>チーム</t>
  </si>
  <si>
    <t>フィギュア</t>
  </si>
  <si>
    <t>A</t>
  </si>
  <si>
    <t>R</t>
  </si>
  <si>
    <t>B</t>
  </si>
  <si>
    <t>R1</t>
  </si>
  <si>
    <t>R2</t>
  </si>
  <si>
    <t>ソ　ロ</t>
  </si>
  <si>
    <t>デュエット</t>
  </si>
  <si>
    <t>チーム</t>
  </si>
  <si>
    <t>フィギュア</t>
  </si>
  <si>
    <t>Ａ</t>
  </si>
  <si>
    <t>R</t>
  </si>
  <si>
    <t>R1</t>
  </si>
  <si>
    <t>R2</t>
  </si>
  <si>
    <t>Ｂ</t>
  </si>
  <si>
    <t>ステージ</t>
  </si>
  <si>
    <t>2013年8月26日（月）-8月30日（金）</t>
  </si>
  <si>
    <t>日本ガイシアリーナ</t>
  </si>
  <si>
    <t>2013全国JOCジュニアオりンピックカップ（16-18歳）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</si>
</sst>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48"/>
      <name val="ＭＳ Ｐゴシック"/>
      <family val="3"/>
    </font>
    <font>
      <sz val="36"/>
      <name val="ＭＳ Ｐゴシック"/>
      <family val="3"/>
    </font>
    <font>
      <sz val="24"/>
      <name val="ＭＳ Ｐゴシック"/>
      <family val="3"/>
    </font>
    <font>
      <sz val="14"/>
      <name val="ＭＳ Ｐゴシック"/>
      <family val="3"/>
    </font>
    <font>
      <u val="single"/>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style="thin"/>
      <right style="hair"/>
      <top style="hair"/>
      <bottom style="medium"/>
    </border>
    <border>
      <left style="hair"/>
      <right style="thin"/>
      <top style="hair"/>
      <bottom style="medium"/>
    </border>
    <border>
      <left/>
      <right style="hair"/>
      <top style="hair"/>
      <bottom style="hair"/>
    </border>
    <border>
      <left style="hair"/>
      <right style="hair"/>
      <top style="hair"/>
      <bottom style="hair"/>
    </border>
    <border>
      <left style="hair"/>
      <right style="hair"/>
      <top style="hair"/>
      <bottom style="medium"/>
    </border>
    <border>
      <left/>
      <right style="hair"/>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top style="hair"/>
      <bottom style="medium"/>
    </border>
    <border>
      <left style="hair"/>
      <right style="medium"/>
      <top style="hair"/>
      <bottom style="hair"/>
    </border>
    <border>
      <left style="thin"/>
      <right style="hair"/>
      <top style="hair"/>
      <bottom style="hair"/>
    </border>
    <border>
      <left style="hair"/>
      <right/>
      <top style="hair"/>
      <bottom style="hair"/>
    </border>
    <border>
      <left style="hair"/>
      <right style="medium"/>
      <top style="hair"/>
      <bottom style="medium"/>
    </border>
    <border>
      <left style="hair"/>
      <right style="hair"/>
      <top style="double"/>
      <bottom style="hair"/>
    </border>
    <border>
      <left style="hair"/>
      <right style="thin"/>
      <top style="double"/>
      <bottom style="hair"/>
    </border>
    <border>
      <left/>
      <right style="hair"/>
      <top style="double"/>
      <bottom style="hair"/>
    </border>
    <border>
      <left style="hair"/>
      <right style="medium"/>
      <top style="double"/>
      <bottom style="hair"/>
    </border>
    <border>
      <left style="thin"/>
      <right/>
      <top style="medium"/>
      <bottom style="thin"/>
    </border>
    <border>
      <left/>
      <right/>
      <top style="medium"/>
      <bottom style="thin"/>
    </border>
    <border>
      <left/>
      <right style="medium"/>
      <top style="medium"/>
      <bottom style="thin"/>
    </border>
    <border>
      <left style="thin"/>
      <right style="medium"/>
      <top style="thin"/>
      <bottom style="double"/>
    </border>
    <border>
      <left style="thin"/>
      <right style="medium"/>
      <top style="thin"/>
      <bottom style="thin"/>
    </border>
    <border>
      <left style="thin"/>
      <right style="hair"/>
      <top style="double"/>
      <bottom style="hair"/>
    </border>
    <border>
      <left style="hair"/>
      <right/>
      <top style="double"/>
      <bottom style="hair"/>
    </border>
    <border>
      <left style="medium"/>
      <right style="hair"/>
      <top style="double"/>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thin"/>
      <right/>
      <top style="medium"/>
      <bottom/>
    </border>
    <border>
      <left/>
      <right style="thin"/>
      <top style="medium"/>
      <bottom/>
    </border>
    <border>
      <left style="thin"/>
      <right/>
      <top/>
      <bottom/>
    </border>
    <border>
      <left/>
      <right style="thin"/>
      <top/>
      <bottom/>
    </border>
    <border>
      <left style="thin"/>
      <right/>
      <top/>
      <bottom style="double"/>
    </border>
    <border>
      <left/>
      <right style="thin"/>
      <top/>
      <bottom style="double"/>
    </border>
    <border>
      <left style="medium"/>
      <right/>
      <top style="medium"/>
      <bottom style="thin"/>
    </border>
    <border>
      <left style="medium"/>
      <right/>
      <top style="thin"/>
      <bottom style="thin"/>
    </border>
    <border>
      <left/>
      <right/>
      <top style="thin"/>
      <bottom style="thin"/>
    </border>
    <border>
      <left/>
      <right style="thin"/>
      <top style="thin"/>
      <bottom style="thin"/>
    </border>
    <border>
      <left/>
      <right/>
      <top/>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right/>
      <top style="double"/>
      <bottom style="hair"/>
    </border>
    <border>
      <left/>
      <right/>
      <top style="hair"/>
      <bottom style="hair"/>
    </border>
    <border>
      <left/>
      <right/>
      <top style="hair"/>
      <bottom style="medium"/>
    </border>
    <border>
      <left style="thin"/>
      <right style="double"/>
      <top style="thin"/>
      <bottom style="thin"/>
    </border>
    <border>
      <left style="thin"/>
      <right style="double"/>
      <top style="medium"/>
      <bottom style="thin"/>
    </border>
    <border>
      <left/>
      <right style="thin"/>
      <top style="medium"/>
      <bottom style="thin"/>
    </border>
    <border>
      <left style="thin"/>
      <right style="medium"/>
      <top style="medium"/>
      <bottom style="thin"/>
    </border>
    <border>
      <left style="medium"/>
      <right/>
      <top style="medium"/>
      <bottom style="double"/>
    </border>
    <border>
      <left/>
      <right/>
      <top style="medium"/>
      <bottom style="double"/>
    </border>
    <border>
      <left/>
      <right style="medium"/>
      <top style="medium"/>
      <bottom style="double"/>
    </border>
    <border>
      <left/>
      <right style="double"/>
      <top style="thin"/>
      <bottom style="thin"/>
    </border>
    <border>
      <left style="double"/>
      <right/>
      <top style="thin"/>
      <bottom style="thin"/>
    </border>
    <border>
      <left/>
      <right style="medium"/>
      <top style="thin"/>
      <bottom style="thin"/>
    </border>
    <border>
      <left style="thin"/>
      <right/>
      <top style="thin"/>
      <bottom style="thin"/>
    </border>
    <border>
      <left style="medium"/>
      <right/>
      <top style="double"/>
      <bottom style="thin"/>
    </border>
    <border>
      <left/>
      <right style="thin"/>
      <top style="double"/>
      <bottom style="thin"/>
    </border>
    <border>
      <left style="thin"/>
      <right/>
      <top style="double"/>
      <bottom style="thin"/>
    </border>
    <border>
      <left/>
      <right/>
      <top style="double"/>
      <bottom style="thin"/>
    </border>
    <border>
      <left/>
      <right style="medium"/>
      <top style="double"/>
      <bottom style="thin"/>
    </border>
    <border>
      <left style="medium"/>
      <right style="thin"/>
      <top style="thin"/>
      <bottom/>
    </border>
    <border>
      <left style="thin"/>
      <right style="double"/>
      <top style="thin"/>
      <bottom/>
    </border>
    <border>
      <left style="medium"/>
      <right/>
      <top style="double"/>
      <bottom/>
    </border>
    <border>
      <left style="medium"/>
      <right/>
      <top/>
      <bottom style="thin"/>
    </border>
    <border>
      <left style="medium"/>
      <right style="thin"/>
      <top style="double"/>
      <bottom/>
    </border>
    <border>
      <left style="medium"/>
      <right style="thin"/>
      <top/>
      <bottom/>
    </border>
    <border>
      <left style="medium"/>
      <right style="thin"/>
      <top/>
      <bottom style="medium"/>
    </border>
    <border>
      <left style="medium"/>
      <right style="thin"/>
      <top/>
      <bottom style="thin"/>
    </border>
    <border>
      <left style="thin"/>
      <right style="double"/>
      <top/>
      <bottom style="thin"/>
    </border>
    <border>
      <left style="thin"/>
      <right/>
      <top style="thin"/>
      <bottom/>
    </border>
    <border>
      <left/>
      <right/>
      <top style="thin"/>
      <bottom/>
    </border>
    <border>
      <left/>
      <right style="medium"/>
      <top style="thin"/>
      <bottom/>
    </border>
    <border>
      <left style="medium"/>
      <right/>
      <top style="thin"/>
      <bottom/>
    </border>
    <border>
      <left/>
      <right style="double"/>
      <top/>
      <bottom style="thin"/>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right style="thin"/>
      <top style="thin"/>
      <bottom style="medium"/>
    </border>
    <border>
      <left style="thin"/>
      <right style="medium"/>
      <top style="thin"/>
      <bottom style="medium"/>
    </border>
    <border>
      <left style="medium"/>
      <right style="thin"/>
      <top style="double"/>
      <bottom style="medium"/>
    </border>
    <border>
      <left style="thin"/>
      <right style="medium"/>
      <top/>
      <bottom style="thin"/>
    </border>
    <border>
      <left style="thin"/>
      <right style="medium"/>
      <top style="thin"/>
      <bottom/>
    </border>
    <border>
      <left style="thin"/>
      <right/>
      <top/>
      <bottom style="thin"/>
    </border>
    <border>
      <left style="thin"/>
      <right/>
      <top style="thin"/>
      <bottom style="double"/>
    </border>
    <border>
      <left/>
      <right style="thin"/>
      <top style="thin"/>
      <bottom style="double"/>
    </border>
    <border>
      <left/>
      <right style="medium"/>
      <top style="thin"/>
      <bottom style="double"/>
    </border>
    <border>
      <left style="thin"/>
      <right/>
      <top style="thin"/>
      <bottom style="medium"/>
    </border>
    <border>
      <left/>
      <right/>
      <top style="thin"/>
      <bottom style="medium"/>
    </border>
    <border>
      <left/>
      <right style="medium"/>
      <top style="thin"/>
      <bottom style="medium"/>
    </border>
    <border>
      <left/>
      <right style="thin"/>
      <top style="thin"/>
      <bottom/>
    </border>
    <border>
      <left/>
      <right style="thin"/>
      <top/>
      <bottom style="thin"/>
    </border>
    <border>
      <left style="medium"/>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441">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4" fillId="34" borderId="0" xfId="43" applyFill="1" applyBorder="1" applyAlignment="1" applyProtection="1">
      <alignment/>
      <protection/>
    </xf>
    <xf numFmtId="49" fontId="0" fillId="34" borderId="0" xfId="0" applyNumberFormat="1" applyFill="1" applyAlignment="1">
      <alignment horizontal="center" vertical="center"/>
    </xf>
    <xf numFmtId="0" fontId="5" fillId="34" borderId="16" xfId="0" applyFont="1" applyFill="1" applyBorder="1" applyAlignment="1">
      <alignment/>
    </xf>
    <xf numFmtId="0" fontId="0" fillId="34" borderId="16" xfId="0" applyFill="1" applyBorder="1" applyAlignment="1">
      <alignment/>
    </xf>
    <xf numFmtId="0" fontId="0" fillId="34" borderId="0" xfId="61" applyFill="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1"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34" borderId="17" xfId="0" applyNumberFormat="1" applyFill="1" applyBorder="1" applyAlignment="1">
      <alignment horizontal="center" vertical="center"/>
    </xf>
    <xf numFmtId="0" fontId="0" fillId="34" borderId="18" xfId="0" applyNumberFormat="1" applyFill="1" applyBorder="1" applyAlignment="1">
      <alignment horizontal="center" vertical="center"/>
    </xf>
    <xf numFmtId="0" fontId="0" fillId="34" borderId="19" xfId="0" applyNumberFormat="1" applyFill="1" applyBorder="1" applyAlignment="1">
      <alignment horizontal="center" vertical="center"/>
    </xf>
    <xf numFmtId="0" fontId="0" fillId="34" borderId="20" xfId="0" applyNumberFormat="1" applyFill="1" applyBorder="1" applyAlignment="1">
      <alignment horizontal="center" vertical="center"/>
    </xf>
    <xf numFmtId="0" fontId="0" fillId="34" borderId="21" xfId="0" applyNumberFormat="1" applyFill="1" applyBorder="1" applyAlignment="1">
      <alignment horizontal="center" vertical="center"/>
    </xf>
    <xf numFmtId="0" fontId="0" fillId="34" borderId="22" xfId="0" applyNumberFormat="1" applyFill="1" applyBorder="1" applyAlignment="1">
      <alignment horizontal="center" vertical="center"/>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18" xfId="0" applyFill="1" applyBorder="1" applyAlignment="1">
      <alignment/>
    </xf>
    <xf numFmtId="0" fontId="0" fillId="34" borderId="26" xfId="0" applyNumberFormat="1" applyFill="1" applyBorder="1" applyAlignment="1">
      <alignment horizontal="center" vertical="center"/>
    </xf>
    <xf numFmtId="49" fontId="0" fillId="34" borderId="22" xfId="0" applyNumberFormat="1" applyFill="1" applyBorder="1" applyAlignment="1">
      <alignment horizontal="center" vertical="center"/>
    </xf>
    <xf numFmtId="49" fontId="0" fillId="34" borderId="21" xfId="0" applyNumberFormat="1" applyFill="1" applyBorder="1" applyAlignment="1">
      <alignment horizontal="center" vertical="center"/>
    </xf>
    <xf numFmtId="49" fontId="0" fillId="34" borderId="18" xfId="0" applyNumberFormat="1" applyFill="1" applyBorder="1" applyAlignment="1">
      <alignment horizontal="center" vertical="center"/>
    </xf>
    <xf numFmtId="49" fontId="0" fillId="34" borderId="22" xfId="0" applyNumberFormat="1" applyFill="1" applyBorder="1" applyAlignment="1">
      <alignment/>
    </xf>
    <xf numFmtId="49" fontId="0" fillId="34" borderId="21" xfId="0" applyNumberFormat="1" applyFill="1" applyBorder="1" applyAlignment="1">
      <alignment/>
    </xf>
    <xf numFmtId="49" fontId="0" fillId="34" borderId="21" xfId="0" applyNumberFormat="1" applyFill="1" applyBorder="1" applyAlignment="1">
      <alignment horizontal="left" vertical="center"/>
    </xf>
    <xf numFmtId="49" fontId="0" fillId="34" borderId="18" xfId="0" applyNumberFormat="1" applyFill="1" applyBorder="1" applyAlignment="1">
      <alignment horizontal="left" vertical="center"/>
    </xf>
    <xf numFmtId="49" fontId="0" fillId="34" borderId="26" xfId="0" applyNumberFormat="1" applyFill="1" applyBorder="1" applyAlignment="1">
      <alignment/>
    </xf>
    <xf numFmtId="0" fontId="0" fillId="35" borderId="19" xfId="0" applyNumberFormat="1" applyFill="1" applyBorder="1" applyAlignment="1">
      <alignment horizontal="center" vertical="center"/>
    </xf>
    <xf numFmtId="0" fontId="0" fillId="35" borderId="20"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0" fillId="34" borderId="28" xfId="0" applyNumberFormat="1" applyFill="1" applyBorder="1" applyAlignment="1">
      <alignment horizontal="center" vertical="center"/>
    </xf>
    <xf numFmtId="0" fontId="0" fillId="34" borderId="29" xfId="0" applyNumberFormat="1" applyFill="1" applyBorder="1" applyAlignment="1">
      <alignment horizontal="center" vertical="center"/>
    </xf>
    <xf numFmtId="49" fontId="0" fillId="34" borderId="19" xfId="0" applyNumberFormat="1" applyFill="1" applyBorder="1" applyAlignment="1">
      <alignment horizontal="center" vertical="center"/>
    </xf>
    <xf numFmtId="49" fontId="0" fillId="34" borderId="20" xfId="0" applyNumberFormat="1" applyFill="1" applyBorder="1" applyAlignment="1">
      <alignment horizontal="center" vertical="center"/>
    </xf>
    <xf numFmtId="49" fontId="0" fillId="34" borderId="24" xfId="0" applyNumberFormat="1" applyFill="1" applyBorder="1" applyAlignment="1">
      <alignment horizontal="center" vertical="center"/>
    </xf>
    <xf numFmtId="49" fontId="0" fillId="34" borderId="19" xfId="0" applyNumberFormat="1" applyFill="1" applyBorder="1" applyAlignment="1">
      <alignment/>
    </xf>
    <xf numFmtId="49" fontId="0" fillId="34" borderId="20" xfId="0" applyNumberFormat="1" applyFill="1" applyBorder="1" applyAlignment="1">
      <alignment/>
    </xf>
    <xf numFmtId="49" fontId="0" fillId="34" borderId="20" xfId="0" applyNumberFormat="1" applyFill="1" applyBorder="1" applyAlignment="1">
      <alignment horizontal="left" vertical="center"/>
    </xf>
    <xf numFmtId="49" fontId="0" fillId="34" borderId="24" xfId="0" applyNumberFormat="1" applyFill="1" applyBorder="1" applyAlignment="1">
      <alignment horizontal="left" vertical="center"/>
    </xf>
    <xf numFmtId="49" fontId="0" fillId="34" borderId="29" xfId="0" applyNumberFormat="1" applyFill="1" applyBorder="1" applyAlignment="1">
      <alignment/>
    </xf>
    <xf numFmtId="0" fontId="0" fillId="35" borderId="22" xfId="0" applyNumberFormat="1" applyFill="1" applyBorder="1" applyAlignment="1">
      <alignment horizontal="center" vertical="center"/>
    </xf>
    <xf numFmtId="0" fontId="0" fillId="35" borderId="21"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34" borderId="31" xfId="0" applyNumberFormat="1" applyFill="1" applyBorder="1" applyAlignment="1">
      <alignment horizontal="center" vertical="center"/>
    </xf>
    <xf numFmtId="0" fontId="0" fillId="34" borderId="32" xfId="0" applyNumberFormat="1" applyFill="1" applyBorder="1" applyAlignment="1">
      <alignment horizontal="center" vertical="center"/>
    </xf>
    <xf numFmtId="0" fontId="0" fillId="35" borderId="33" xfId="0" applyNumberFormat="1" applyFill="1" applyBorder="1" applyAlignment="1">
      <alignment horizontal="center" vertical="center"/>
    </xf>
    <xf numFmtId="0" fontId="0" fillId="35" borderId="31" xfId="0" applyNumberFormat="1" applyFill="1" applyBorder="1" applyAlignment="1">
      <alignment horizontal="center" vertical="center"/>
    </xf>
    <xf numFmtId="0" fontId="0" fillId="0" borderId="31" xfId="0" applyNumberFormat="1" applyFill="1" applyBorder="1" applyAlignment="1">
      <alignment horizontal="center" vertical="center"/>
    </xf>
    <xf numFmtId="0" fontId="0" fillId="0" borderId="34" xfId="0" applyNumberForma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4" borderId="10" xfId="0" applyFill="1" applyBorder="1" applyAlignment="1">
      <alignment horizontal="center" vertical="center"/>
    </xf>
    <xf numFmtId="0" fontId="5" fillId="34" borderId="16" xfId="0" applyFont="1" applyFill="1" applyBorder="1" applyAlignment="1">
      <alignment horizontal="center" vertical="center"/>
    </xf>
    <xf numFmtId="0" fontId="0" fillId="34" borderId="16"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40" xfId="0" applyNumberFormat="1" applyFill="1" applyBorder="1" applyAlignment="1">
      <alignment horizontal="center" vertical="center"/>
    </xf>
    <xf numFmtId="0" fontId="0" fillId="34" borderId="33" xfId="0" applyNumberFormat="1" applyFill="1" applyBorder="1" applyAlignment="1">
      <alignment horizontal="center" vertical="center"/>
    </xf>
    <xf numFmtId="0" fontId="0" fillId="34" borderId="41" xfId="0" applyNumberFormat="1" applyFill="1" applyBorder="1" applyAlignment="1">
      <alignment horizontal="center" vertical="center"/>
    </xf>
    <xf numFmtId="0" fontId="0" fillId="34" borderId="42" xfId="0" applyFill="1" applyBorder="1" applyAlignment="1">
      <alignment/>
    </xf>
    <xf numFmtId="0" fontId="0" fillId="34" borderId="32" xfId="0" applyFill="1" applyBorder="1" applyAlignment="1">
      <alignment/>
    </xf>
    <xf numFmtId="49" fontId="0" fillId="34" borderId="33" xfId="0" applyNumberFormat="1" applyFill="1" applyBorder="1" applyAlignment="1">
      <alignment horizontal="center" vertical="center"/>
    </xf>
    <xf numFmtId="49" fontId="0" fillId="34" borderId="31" xfId="0" applyNumberFormat="1" applyFill="1" applyBorder="1" applyAlignment="1">
      <alignment horizontal="center" vertical="center"/>
    </xf>
    <xf numFmtId="49" fontId="0" fillId="34" borderId="32" xfId="0" applyNumberFormat="1" applyFill="1" applyBorder="1" applyAlignment="1">
      <alignment horizontal="center" vertical="center"/>
    </xf>
    <xf numFmtId="49" fontId="0" fillId="34" borderId="33" xfId="0" applyNumberFormat="1" applyFill="1" applyBorder="1" applyAlignment="1">
      <alignment horizontal="left" vertical="center"/>
    </xf>
    <xf numFmtId="49" fontId="0" fillId="34" borderId="31" xfId="0" applyNumberFormat="1" applyFill="1" applyBorder="1" applyAlignment="1">
      <alignment horizontal="left" vertical="center"/>
    </xf>
    <xf numFmtId="49" fontId="0" fillId="34" borderId="32" xfId="0" applyNumberFormat="1" applyFill="1" applyBorder="1" applyAlignment="1">
      <alignment horizontal="left" vertical="center"/>
    </xf>
    <xf numFmtId="49" fontId="0" fillId="34" borderId="41" xfId="0" applyNumberFormat="1" applyFill="1" applyBorder="1" applyAlignment="1">
      <alignment horizontal="left" vertical="center"/>
    </xf>
    <xf numFmtId="0" fontId="9" fillId="34" borderId="43" xfId="0" applyFont="1" applyFill="1" applyBorder="1" applyAlignment="1">
      <alignment horizontal="center" vertical="center"/>
    </xf>
    <xf numFmtId="0" fontId="8" fillId="34" borderId="44" xfId="0" applyFont="1" applyFill="1" applyBorder="1" applyAlignment="1">
      <alignment horizontal="center" vertical="center"/>
    </xf>
    <xf numFmtId="0" fontId="8" fillId="34" borderId="45" xfId="0" applyFont="1" applyFill="1" applyBorder="1" applyAlignment="1">
      <alignment horizontal="center" vertical="center"/>
    </xf>
    <xf numFmtId="0" fontId="8" fillId="34" borderId="46"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48" xfId="0" applyFont="1" applyFill="1" applyBorder="1" applyAlignment="1">
      <alignment horizontal="center" vertical="center"/>
    </xf>
    <xf numFmtId="0" fontId="8" fillId="34" borderId="49" xfId="0" applyFont="1" applyFill="1" applyBorder="1" applyAlignment="1">
      <alignment horizontal="center" vertical="center"/>
    </xf>
    <xf numFmtId="0" fontId="8"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10" xfId="0" applyFill="1" applyBorder="1" applyAlignment="1">
      <alignment/>
    </xf>
    <xf numFmtId="0" fontId="0" fillId="34" borderId="52" xfId="0" applyFill="1" applyBorder="1" applyAlignment="1">
      <alignment horizontal="center" vertical="center"/>
    </xf>
    <xf numFmtId="0" fontId="0" fillId="34" borderId="51" xfId="0" applyFill="1" applyBorder="1" applyAlignment="1">
      <alignment/>
    </xf>
    <xf numFmtId="0" fontId="0" fillId="34" borderId="53" xfId="0" applyFill="1" applyBorder="1" applyAlignment="1">
      <alignment horizontal="center" vertical="center"/>
    </xf>
    <xf numFmtId="0" fontId="0" fillId="34" borderId="54" xfId="0" applyFill="1" applyBorder="1" applyAlignment="1">
      <alignment/>
    </xf>
    <xf numFmtId="0" fontId="0" fillId="34" borderId="16" xfId="0" applyFill="1" applyBorder="1" applyAlignment="1">
      <alignment/>
    </xf>
    <xf numFmtId="49" fontId="0" fillId="34" borderId="51" xfId="0" applyNumberFormat="1" applyFill="1" applyBorder="1" applyAlignment="1">
      <alignment horizontal="center" vertical="center"/>
    </xf>
    <xf numFmtId="49" fontId="0" fillId="34" borderId="10" xfId="0" applyNumberFormat="1" applyFill="1" applyBorder="1" applyAlignment="1">
      <alignment horizontal="center" vertical="center"/>
    </xf>
    <xf numFmtId="0" fontId="0" fillId="34" borderId="55" xfId="0" applyFill="1" applyBorder="1" applyAlignment="1">
      <alignment horizontal="center" vertical="center"/>
    </xf>
    <xf numFmtId="0" fontId="0" fillId="34" borderId="44" xfId="0"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0" fillId="34" borderId="0"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12" xfId="0" applyFill="1" applyBorder="1" applyAlignment="1">
      <alignment horizontal="center" vertical="center"/>
    </xf>
    <xf numFmtId="0" fontId="0" fillId="34" borderId="60" xfId="0" applyFill="1" applyBorder="1" applyAlignment="1">
      <alignment horizontal="center" vertical="center"/>
    </xf>
    <xf numFmtId="0" fontId="0" fillId="34" borderId="10" xfId="0" applyFill="1" applyBorder="1" applyAlignment="1">
      <alignment horizontal="left" vertical="center"/>
    </xf>
    <xf numFmtId="0" fontId="4" fillId="34" borderId="10" xfId="43" applyFill="1" applyBorder="1" applyAlignment="1" applyProtection="1">
      <alignment/>
      <protection/>
    </xf>
    <xf numFmtId="0" fontId="0" fillId="34" borderId="10" xfId="0" applyFont="1" applyFill="1" applyBorder="1" applyAlignment="1">
      <alignment horizontal="center" vertical="center"/>
    </xf>
    <xf numFmtId="31"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0" fontId="0" fillId="0" borderId="61"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0" borderId="63" xfId="6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65" xfId="61" applyFont="1" applyBorder="1" applyAlignment="1">
      <alignment horizontal="center" vertical="center" shrinkToFit="1"/>
      <protection/>
    </xf>
    <xf numFmtId="0" fontId="0" fillId="0" borderId="65" xfId="61" applyBorder="1" applyAlignment="1">
      <alignment horizontal="center" vertical="center" shrinkToFit="1"/>
      <protection/>
    </xf>
    <xf numFmtId="0" fontId="0" fillId="0" borderId="66" xfId="61" applyBorder="1" applyAlignment="1">
      <alignment horizontal="center" vertical="center" shrinkToFit="1"/>
      <protection/>
    </xf>
    <xf numFmtId="0" fontId="5" fillId="0" borderId="67" xfId="0" applyFont="1" applyFill="1" applyBorder="1" applyAlignment="1" applyProtection="1">
      <alignment horizontal="center" vertical="center"/>
      <protection/>
    </xf>
    <xf numFmtId="0" fontId="5" fillId="0" borderId="68"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5" fillId="0" borderId="70" xfId="0" applyFont="1" applyFill="1" applyBorder="1" applyAlignment="1">
      <alignment horizontal="center" vertical="center" shrinkToFit="1"/>
    </xf>
    <xf numFmtId="0" fontId="0" fillId="0" borderId="71" xfId="0" applyFill="1" applyBorder="1" applyAlignment="1">
      <alignment shrinkToFit="1"/>
    </xf>
    <xf numFmtId="0" fontId="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42"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32" xfId="0" applyNumberFormat="1" applyFill="1" applyBorder="1" applyAlignment="1" applyProtection="1">
      <alignment horizontal="center" vertical="center"/>
      <protection locked="0"/>
    </xf>
    <xf numFmtId="0" fontId="0" fillId="0" borderId="33"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0" borderId="34" xfId="0" applyNumberFormat="1" applyFill="1" applyBorder="1" applyAlignment="1">
      <alignment horizontal="center" vertical="center" shrinkToFit="1"/>
    </xf>
    <xf numFmtId="0" fontId="0" fillId="0" borderId="23" xfId="0" applyNumberFormat="1" applyFill="1" applyBorder="1" applyAlignment="1" applyProtection="1">
      <alignment horizontal="center" vertical="center"/>
      <protection locked="0"/>
    </xf>
    <xf numFmtId="0" fontId="0" fillId="0" borderId="74"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0" fontId="0" fillId="0" borderId="19" xfId="0" applyNumberFormat="1" applyFill="1" applyBorder="1" applyAlignment="1">
      <alignment horizontal="center" vertical="center" shrinkToFit="1"/>
    </xf>
    <xf numFmtId="0" fontId="0" fillId="0" borderId="20" xfId="0" applyNumberFormat="1" applyFill="1" applyBorder="1" applyAlignment="1">
      <alignment horizontal="center" vertical="center" shrinkToFit="1"/>
    </xf>
    <xf numFmtId="0" fontId="0" fillId="0" borderId="27" xfId="0" applyNumberFormat="1" applyFill="1" applyBorder="1" applyAlignment="1">
      <alignment horizontal="center" vertical="center" shrinkToFit="1"/>
    </xf>
    <xf numFmtId="0" fontId="0" fillId="0" borderId="25"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18" xfId="0" applyNumberFormat="1" applyFill="1" applyBorder="1" applyAlignment="1" applyProtection="1">
      <alignment horizontal="center" vertical="center"/>
      <protection locked="0"/>
    </xf>
    <xf numFmtId="0" fontId="0" fillId="0" borderId="22" xfId="0" applyNumberFormat="1" applyFill="1" applyBorder="1" applyAlignment="1">
      <alignment horizontal="center" vertical="center" shrinkToFit="1"/>
    </xf>
    <xf numFmtId="0" fontId="0" fillId="0" borderId="21"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0" fillId="34" borderId="53" xfId="0" applyFill="1" applyBorder="1" applyAlignment="1">
      <alignment/>
    </xf>
    <xf numFmtId="0" fontId="0" fillId="34" borderId="76" xfId="0" applyFill="1" applyBorder="1" applyAlignment="1">
      <alignment/>
    </xf>
    <xf numFmtId="0" fontId="0" fillId="34" borderId="52" xfId="0" applyFill="1" applyBorder="1" applyAlignment="1">
      <alignment/>
    </xf>
    <xf numFmtId="0" fontId="0" fillId="34" borderId="77" xfId="0" applyFill="1" applyBorder="1" applyAlignment="1">
      <alignment/>
    </xf>
    <xf numFmtId="0" fontId="0" fillId="34" borderId="78" xfId="0" applyFill="1" applyBorder="1" applyAlignment="1">
      <alignment horizontal="center"/>
    </xf>
    <xf numFmtId="0" fontId="0" fillId="34" borderId="51" xfId="0" applyFill="1" applyBorder="1" applyAlignment="1">
      <alignment horizontal="center"/>
    </xf>
    <xf numFmtId="0" fontId="0" fillId="34" borderId="79" xfId="0" applyFill="1" applyBorder="1" applyAlignment="1">
      <alignment horizontal="center"/>
    </xf>
    <xf numFmtId="0" fontId="8" fillId="34" borderId="43"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34" borderId="62" xfId="0" applyFill="1" applyBorder="1" applyAlignment="1">
      <alignment horizontal="left"/>
    </xf>
    <xf numFmtId="0" fontId="0" fillId="34" borderId="63" xfId="0" applyFill="1" applyBorder="1" applyAlignment="1">
      <alignment horizontal="left"/>
    </xf>
    <xf numFmtId="0" fontId="0" fillId="34" borderId="83" xfId="0" applyFill="1" applyBorder="1" applyAlignment="1">
      <alignment horizontal="left"/>
    </xf>
    <xf numFmtId="0" fontId="0" fillId="34" borderId="84" xfId="0" applyFill="1" applyBorder="1" applyAlignment="1">
      <alignment horizontal="center"/>
    </xf>
    <xf numFmtId="0" fontId="0" fillId="34" borderId="63" xfId="0" applyFill="1" applyBorder="1" applyAlignment="1">
      <alignment horizontal="center"/>
    </xf>
    <xf numFmtId="0" fontId="0" fillId="34" borderId="85" xfId="0" applyFill="1" applyBorder="1" applyAlignment="1">
      <alignment horizont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86" xfId="0" applyBorder="1" applyAlignment="1">
      <alignment/>
    </xf>
    <xf numFmtId="0" fontId="0" fillId="0" borderId="63" xfId="0" applyBorder="1" applyAlignment="1">
      <alignment/>
    </xf>
    <xf numFmtId="0" fontId="0" fillId="0" borderId="85" xfId="0" applyBorder="1" applyAlignment="1">
      <alignment/>
    </xf>
    <xf numFmtId="0" fontId="0" fillId="34" borderId="64" xfId="0" applyFill="1" applyBorder="1" applyAlignment="1">
      <alignment horizontal="center"/>
    </xf>
    <xf numFmtId="0" fontId="0" fillId="34" borderId="10" xfId="0" applyFill="1" applyBorder="1" applyAlignment="1">
      <alignment horizontal="center"/>
    </xf>
    <xf numFmtId="0" fontId="0" fillId="34" borderId="39" xfId="0" applyFill="1" applyBorder="1" applyAlignment="1">
      <alignment horizont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34" borderId="92" xfId="0" applyFill="1" applyBorder="1" applyAlignment="1">
      <alignment/>
    </xf>
    <xf numFmtId="0" fontId="0" fillId="34" borderId="15" xfId="0" applyFill="1" applyBorder="1" applyAlignment="1">
      <alignment/>
    </xf>
    <xf numFmtId="0" fontId="0" fillId="34" borderId="93" xfId="0" applyFill="1" applyBorder="1" applyAlignment="1">
      <alignment/>
    </xf>
    <xf numFmtId="0" fontId="0" fillId="0" borderId="86" xfId="0" applyBorder="1" applyAlignment="1">
      <alignment horizontal="left" vertical="center"/>
    </xf>
    <xf numFmtId="0" fontId="0" fillId="0" borderId="63" xfId="0" applyBorder="1" applyAlignment="1">
      <alignment horizontal="left" vertical="center"/>
    </xf>
    <xf numFmtId="0" fontId="0" fillId="0" borderId="85" xfId="0" applyBorder="1" applyAlignment="1">
      <alignment horizontal="left" vertical="center"/>
    </xf>
    <xf numFmtId="0" fontId="0" fillId="0" borderId="94" xfId="0" applyBorder="1" applyAlignment="1">
      <alignment horizontal="center" vertical="center"/>
    </xf>
    <xf numFmtId="0" fontId="0" fillId="0" borderId="46" xfId="0" applyBorder="1" applyAlignment="1">
      <alignment horizontal="center" vertical="center"/>
    </xf>
    <xf numFmtId="0" fontId="0" fillId="0" borderId="95" xfId="0" applyBorder="1" applyAlignment="1">
      <alignment horizontal="center"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34" borderId="99" xfId="0" applyFill="1" applyBorder="1" applyAlignment="1">
      <alignment/>
    </xf>
    <xf numFmtId="0" fontId="0" fillId="34" borderId="11" xfId="0" applyFill="1" applyBorder="1" applyAlignment="1">
      <alignment/>
    </xf>
    <xf numFmtId="0" fontId="0" fillId="34" borderId="100" xfId="0" applyFill="1"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horizontal="center" vertical="center"/>
    </xf>
    <xf numFmtId="0" fontId="0" fillId="34" borderId="95" xfId="0" applyFill="1" applyBorder="1" applyAlignment="1">
      <alignment shrinkToFit="1"/>
    </xf>
    <xf numFmtId="0" fontId="0" fillId="34" borderId="65" xfId="0" applyFill="1" applyBorder="1" applyAlignment="1">
      <alignment shrinkToFit="1"/>
    </xf>
    <xf numFmtId="0" fontId="0" fillId="34" borderId="105" xfId="0" applyFill="1" applyBorder="1" applyAlignment="1">
      <alignment shrinkToFi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38" xfId="0" applyFill="1" applyBorder="1" applyAlignment="1">
      <alignment/>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9" xfId="0" applyBorder="1" applyAlignment="1">
      <alignment/>
    </xf>
    <xf numFmtId="0" fontId="0" fillId="36" borderId="106" xfId="0" applyFill="1" applyBorder="1" applyAlignment="1">
      <alignment horizontal="center" vertical="center"/>
    </xf>
    <xf numFmtId="0" fontId="0" fillId="36" borderId="107" xfId="0" applyFill="1" applyBorder="1" applyAlignment="1">
      <alignment horizontal="center" vertical="center"/>
    </xf>
    <xf numFmtId="0" fontId="0" fillId="36" borderId="108" xfId="0" applyFill="1" applyBorder="1" applyAlignment="1">
      <alignment horizontal="center" vertical="center"/>
    </xf>
    <xf numFmtId="5" fontId="0" fillId="36" borderId="109" xfId="0" applyNumberFormat="1" applyFill="1" applyBorder="1" applyAlignment="1">
      <alignment vertical="center"/>
    </xf>
    <xf numFmtId="0" fontId="0" fillId="36" borderId="109" xfId="0" applyFill="1" applyBorder="1" applyAlignment="1">
      <alignment vertical="center"/>
    </xf>
    <xf numFmtId="0" fontId="0" fillId="36" borderId="110" xfId="0" applyFill="1" applyBorder="1" applyAlignment="1">
      <alignment vertical="center"/>
    </xf>
    <xf numFmtId="0" fontId="0" fillId="34" borderId="111" xfId="0" applyFill="1" applyBorder="1" applyAlignment="1">
      <alignment/>
    </xf>
    <xf numFmtId="0" fontId="0" fillId="34" borderId="14" xfId="0" applyFill="1" applyBorder="1" applyAlignment="1">
      <alignment/>
    </xf>
    <xf numFmtId="0" fontId="0" fillId="34" borderId="112" xfId="0" applyFill="1" applyBorder="1" applyAlignment="1">
      <alignment/>
    </xf>
    <xf numFmtId="0" fontId="0" fillId="34" borderId="113" xfId="0" applyFill="1" applyBorder="1" applyAlignment="1">
      <alignment horizontal="center"/>
    </xf>
    <xf numFmtId="0" fontId="0" fillId="34" borderId="14" xfId="0" applyFill="1" applyBorder="1" applyAlignment="1">
      <alignment horizontal="center"/>
    </xf>
    <xf numFmtId="0" fontId="0" fillId="34" borderId="114" xfId="0" applyFill="1" applyBorder="1" applyAlignment="1">
      <alignment horizontal="center"/>
    </xf>
    <xf numFmtId="0" fontId="0" fillId="36" borderId="115" xfId="0" applyFill="1" applyBorder="1" applyAlignment="1">
      <alignment horizontal="center" vertical="center"/>
    </xf>
    <xf numFmtId="0" fontId="0" fillId="36" borderId="109" xfId="0" applyFill="1" applyBorder="1" applyAlignment="1">
      <alignment horizontal="center" vertical="center"/>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16" xfId="0" applyNumberFormat="1" applyFill="1" applyBorder="1" applyAlignment="1">
      <alignment/>
    </xf>
    <xf numFmtId="0" fontId="0" fillId="34" borderId="99"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5" fontId="0" fillId="34" borderId="10" xfId="0" applyNumberFormat="1" applyFill="1" applyBorder="1" applyAlignment="1">
      <alignment/>
    </xf>
    <xf numFmtId="5" fontId="0" fillId="34" borderId="39" xfId="0" applyNumberFormat="1" applyFill="1" applyBorder="1" applyAlignment="1">
      <alignment/>
    </xf>
    <xf numFmtId="0" fontId="0" fillId="34" borderId="53" xfId="0" applyFill="1" applyBorder="1" applyAlignment="1">
      <alignment horizontal="left" vertical="center"/>
    </xf>
    <xf numFmtId="0" fontId="0" fillId="34" borderId="86"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92" xfId="0" applyFill="1" applyBorder="1" applyAlignment="1">
      <alignment horizontal="left" vertical="center"/>
    </xf>
    <xf numFmtId="0" fontId="0" fillId="34" borderId="15" xfId="0" applyFill="1" applyBorder="1" applyAlignment="1">
      <alignment horizontal="left" vertical="center"/>
    </xf>
    <xf numFmtId="0" fontId="0" fillId="34" borderId="86" xfId="0" applyNumberFormat="1" applyFill="1" applyBorder="1" applyAlignment="1">
      <alignment horizontal="center" vertical="center"/>
    </xf>
    <xf numFmtId="5" fontId="0" fillId="34" borderId="15" xfId="0" applyNumberFormat="1" applyFill="1" applyBorder="1" applyAlignment="1">
      <alignment/>
    </xf>
    <xf numFmtId="5" fontId="0" fillId="34" borderId="117" xfId="0" applyNumberFormat="1" applyFill="1" applyBorder="1" applyAlignment="1">
      <alignment/>
    </xf>
    <xf numFmtId="0" fontId="0" fillId="0" borderId="118" xfId="0" applyBorder="1" applyAlignment="1">
      <alignment/>
    </xf>
    <xf numFmtId="0" fontId="0" fillId="0" borderId="65" xfId="0" applyBorder="1" applyAlignment="1">
      <alignment/>
    </xf>
    <xf numFmtId="0" fontId="0" fillId="0" borderId="66" xfId="0" applyBorder="1" applyAlignment="1">
      <alignment/>
    </xf>
    <xf numFmtId="0" fontId="0" fillId="34" borderId="119" xfId="0" applyNumberFormat="1" applyFill="1" applyBorder="1" applyAlignment="1">
      <alignment horizontal="center" vertical="center"/>
    </xf>
    <xf numFmtId="0" fontId="0" fillId="34" borderId="68" xfId="0" applyFill="1" applyBorder="1" applyAlignment="1">
      <alignment horizontal="center" vertical="center"/>
    </xf>
    <xf numFmtId="0" fontId="0" fillId="34" borderId="120" xfId="0" applyFill="1" applyBorder="1" applyAlignment="1">
      <alignment horizontal="center" vertical="center"/>
    </xf>
    <xf numFmtId="5" fontId="0" fillId="34" borderId="119" xfId="0" applyNumberFormat="1" applyFill="1" applyBorder="1" applyAlignment="1">
      <alignment horizontal="right"/>
    </xf>
    <xf numFmtId="5" fontId="0" fillId="34" borderId="68" xfId="0" applyNumberFormat="1" applyFill="1" applyBorder="1" applyAlignment="1">
      <alignment horizontal="right"/>
    </xf>
    <xf numFmtId="5" fontId="0" fillId="34" borderId="121" xfId="0" applyNumberFormat="1" applyFill="1" applyBorder="1" applyAlignment="1">
      <alignment horizontal="right"/>
    </xf>
    <xf numFmtId="0" fontId="5" fillId="34" borderId="119" xfId="0" applyFont="1" applyFill="1" applyBorder="1" applyAlignment="1">
      <alignment horizontal="center" vertical="center"/>
    </xf>
    <xf numFmtId="0" fontId="0" fillId="34" borderId="120" xfId="0" applyFill="1" applyBorder="1" applyAlignment="1">
      <alignment/>
    </xf>
    <xf numFmtId="0" fontId="0" fillId="34" borderId="31" xfId="0" applyNumberFormat="1" applyFill="1" applyBorder="1" applyAlignment="1">
      <alignment horizontal="left" vertical="center"/>
    </xf>
    <xf numFmtId="0" fontId="0" fillId="34" borderId="32" xfId="0" applyNumberFormat="1" applyFill="1" applyBorder="1" applyAlignment="1">
      <alignment horizontal="left" vertical="center"/>
    </xf>
    <xf numFmtId="0" fontId="0" fillId="34" borderId="41" xfId="0" applyNumberFormat="1" applyFill="1" applyBorder="1" applyAlignment="1">
      <alignment horizontal="left" vertical="center"/>
    </xf>
    <xf numFmtId="49" fontId="0" fillId="34" borderId="40" xfId="0" applyNumberFormat="1" applyFill="1" applyBorder="1" applyAlignment="1">
      <alignment horizontal="center" vertical="center"/>
    </xf>
    <xf numFmtId="0" fontId="0" fillId="34" borderId="34" xfId="0" applyNumberFormat="1" applyFill="1" applyBorder="1" applyAlignment="1">
      <alignment horizontal="center" vertical="center"/>
    </xf>
    <xf numFmtId="49" fontId="0" fillId="34" borderId="28" xfId="0" applyNumberFormat="1" applyFill="1" applyBorder="1" applyAlignment="1">
      <alignment horizontal="center" vertical="center"/>
    </xf>
    <xf numFmtId="0" fontId="0" fillId="34" borderId="27" xfId="0" applyNumberFormat="1" applyFill="1" applyBorder="1" applyAlignment="1">
      <alignment horizontal="center" vertical="center"/>
    </xf>
    <xf numFmtId="0" fontId="0" fillId="34" borderId="20" xfId="0" applyNumberFormat="1" applyFill="1" applyBorder="1" applyAlignment="1">
      <alignment/>
    </xf>
    <xf numFmtId="0" fontId="0" fillId="34" borderId="20" xfId="0" applyNumberFormat="1" applyFill="1" applyBorder="1" applyAlignment="1">
      <alignment horizontal="left" vertical="center"/>
    </xf>
    <xf numFmtId="0" fontId="0" fillId="34" borderId="24" xfId="0" applyNumberFormat="1" applyFill="1" applyBorder="1" applyAlignment="1">
      <alignment horizontal="left" vertical="center"/>
    </xf>
    <xf numFmtId="0" fontId="0" fillId="34" borderId="29" xfId="0" applyNumberFormat="1" applyFill="1" applyBorder="1" applyAlignment="1">
      <alignment/>
    </xf>
    <xf numFmtId="0" fontId="0" fillId="0" borderId="92"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11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114" xfId="0" applyBorder="1" applyAlignment="1">
      <alignment/>
    </xf>
    <xf numFmtId="0" fontId="0" fillId="0" borderId="122" xfId="0" applyBorder="1" applyAlignment="1">
      <alignment/>
    </xf>
    <xf numFmtId="0" fontId="0" fillId="0" borderId="123" xfId="0" applyBorder="1" applyAlignment="1">
      <alignment/>
    </xf>
    <xf numFmtId="0" fontId="0" fillId="0" borderId="124" xfId="0" applyBorder="1" applyAlignment="1">
      <alignment/>
    </xf>
    <xf numFmtId="0" fontId="0" fillId="0" borderId="118"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48" xfId="0" applyBorder="1" applyAlignment="1">
      <alignment horizontal="center" vertical="center"/>
    </xf>
    <xf numFmtId="0" fontId="0" fillId="34" borderId="21" xfId="0" applyNumberFormat="1" applyFill="1" applyBorder="1" applyAlignment="1">
      <alignment/>
    </xf>
    <xf numFmtId="0" fontId="0" fillId="34" borderId="21" xfId="0" applyNumberFormat="1" applyFill="1" applyBorder="1" applyAlignment="1">
      <alignment horizontal="left" vertical="center"/>
    </xf>
    <xf numFmtId="0" fontId="0" fillId="34" borderId="18" xfId="0" applyNumberFormat="1" applyFill="1" applyBorder="1" applyAlignment="1">
      <alignment horizontal="left" vertical="center"/>
    </xf>
    <xf numFmtId="0" fontId="0" fillId="34" borderId="26" xfId="0" applyNumberFormat="1" applyFill="1" applyBorder="1" applyAlignment="1">
      <alignment/>
    </xf>
    <xf numFmtId="49" fontId="0" fillId="34" borderId="17" xfId="0" applyNumberFormat="1" applyFill="1" applyBorder="1" applyAlignment="1">
      <alignment horizontal="center" vertical="center"/>
    </xf>
    <xf numFmtId="0" fontId="0" fillId="34" borderId="30" xfId="0" applyNumberFormat="1" applyFill="1" applyBorder="1" applyAlignment="1">
      <alignment horizontal="center" vertical="center"/>
    </xf>
    <xf numFmtId="0" fontId="5" fillId="34" borderId="67" xfId="0" applyFont="1" applyFill="1" applyBorder="1" applyAlignment="1" applyProtection="1">
      <alignment horizontal="center" vertical="center"/>
      <protection/>
    </xf>
    <xf numFmtId="0" fontId="5" fillId="34" borderId="68" xfId="0" applyFont="1" applyFill="1" applyBorder="1" applyAlignment="1" applyProtection="1">
      <alignment horizontal="center" vertical="center"/>
      <protection/>
    </xf>
    <xf numFmtId="0" fontId="0" fillId="34" borderId="69" xfId="0" applyFill="1" applyBorder="1" applyAlignment="1" applyProtection="1">
      <alignment horizontal="center" vertical="center"/>
      <protection/>
    </xf>
    <xf numFmtId="0" fontId="5" fillId="34" borderId="70" xfId="0" applyFont="1" applyFill="1" applyBorder="1" applyAlignment="1">
      <alignment horizontal="center" vertical="center" shrinkToFit="1"/>
    </xf>
    <xf numFmtId="0" fontId="0" fillId="34" borderId="71" xfId="0" applyFill="1" applyBorder="1" applyAlignment="1">
      <alignment shrinkToFit="1"/>
    </xf>
    <xf numFmtId="0" fontId="5" fillId="34" borderId="71" xfId="0" applyFont="1" applyFill="1" applyBorder="1" applyAlignment="1">
      <alignment horizontal="center" vertical="center" shrinkToFit="1"/>
    </xf>
    <xf numFmtId="0" fontId="0" fillId="34" borderId="72" xfId="0" applyFill="1" applyBorder="1" applyAlignment="1">
      <alignment horizontal="center" vertical="center" shrinkToFit="1"/>
    </xf>
    <xf numFmtId="0" fontId="0" fillId="0" borderId="10" xfId="0" applyFill="1" applyBorder="1" applyAlignment="1">
      <alignment/>
    </xf>
    <xf numFmtId="0" fontId="0" fillId="36" borderId="10"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36" borderId="10"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36" borderId="10" xfId="0" applyFill="1" applyBorder="1" applyAlignment="1">
      <alignment/>
    </xf>
    <xf numFmtId="49" fontId="0" fillId="36" borderId="10" xfId="0" applyNumberFormat="1" applyFill="1" applyBorder="1" applyAlignment="1">
      <alignment horizontal="center" vertical="center"/>
    </xf>
    <xf numFmtId="0" fontId="0" fillId="36" borderId="10" xfId="0" applyFill="1" applyBorder="1" applyAlignment="1">
      <alignment horizontal="left" vertical="center"/>
    </xf>
    <xf numFmtId="0" fontId="0" fillId="36" borderId="86" xfId="0" applyFill="1" applyBorder="1" applyAlignment="1">
      <alignment/>
    </xf>
    <xf numFmtId="0" fontId="0" fillId="36" borderId="63" xfId="0" applyFill="1" applyBorder="1" applyAlignment="1">
      <alignment/>
    </xf>
    <xf numFmtId="0" fontId="0" fillId="36" borderId="64"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49" fontId="0" fillId="36" borderId="10" xfId="0" applyNumberFormat="1" applyFill="1" applyBorder="1" applyAlignment="1">
      <alignment horizontal="left" vertical="center"/>
    </xf>
    <xf numFmtId="49" fontId="0" fillId="36" borderId="86" xfId="0" applyNumberFormat="1" applyFill="1" applyBorder="1" applyAlignment="1">
      <alignment horizontal="left" vertical="center"/>
    </xf>
    <xf numFmtId="49" fontId="0" fillId="36" borderId="63" xfId="0" applyNumberFormat="1" applyFill="1" applyBorder="1" applyAlignment="1">
      <alignment horizontal="left" vertical="center"/>
    </xf>
    <xf numFmtId="49" fontId="0" fillId="36" borderId="64" xfId="0" applyNumberFormat="1" applyFill="1" applyBorder="1" applyAlignment="1">
      <alignment horizontal="left"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0" fillId="0" borderId="125" xfId="0" applyFill="1" applyBorder="1" applyAlignment="1">
      <alignment horizontal="center" vertical="center"/>
    </xf>
    <xf numFmtId="0" fontId="0" fillId="0" borderId="57" xfId="0" applyFill="1" applyBorder="1" applyAlignment="1">
      <alignment horizontal="center" vertical="center"/>
    </xf>
    <xf numFmtId="0" fontId="0" fillId="0" borderId="0" xfId="0" applyFill="1" applyBorder="1" applyAlignment="1">
      <alignment horizontal="center" vertical="center"/>
    </xf>
    <xf numFmtId="0" fontId="0" fillId="0" borderId="58" xfId="0" applyFill="1" applyBorder="1" applyAlignment="1">
      <alignment horizontal="center" vertical="center"/>
    </xf>
    <xf numFmtId="0" fontId="0" fillId="0" borderId="118" xfId="0" applyFill="1" applyBorder="1" applyAlignment="1">
      <alignment horizontal="center" vertical="center"/>
    </xf>
    <xf numFmtId="0" fontId="0" fillId="0" borderId="65" xfId="0" applyFill="1" applyBorder="1" applyAlignment="1">
      <alignment horizontal="center" vertical="center"/>
    </xf>
    <xf numFmtId="0" fontId="0" fillId="0" borderId="126" xfId="0" applyFill="1" applyBorder="1" applyAlignment="1">
      <alignment horizontal="center" vertical="center"/>
    </xf>
    <xf numFmtId="49" fontId="0" fillId="36" borderId="10" xfId="0" applyNumberFormat="1" applyFill="1" applyBorder="1" applyAlignment="1">
      <alignment/>
    </xf>
    <xf numFmtId="49" fontId="0" fillId="36" borderId="86" xfId="0" applyNumberFormat="1" applyFont="1" applyFill="1" applyBorder="1" applyAlignment="1">
      <alignment horizontal="center" vertical="center"/>
    </xf>
    <xf numFmtId="49" fontId="0" fillId="36" borderId="63" xfId="0" applyNumberFormat="1" applyFill="1" applyBorder="1" applyAlignment="1">
      <alignment horizontal="center" vertical="center"/>
    </xf>
    <xf numFmtId="49" fontId="0" fillId="36" borderId="64" xfId="0" applyNumberFormat="1" applyFill="1" applyBorder="1" applyAlignment="1">
      <alignment horizontal="center" vertical="center"/>
    </xf>
    <xf numFmtId="49" fontId="0" fillId="36" borderId="10" xfId="0" applyNumberFormat="1" applyFont="1" applyFill="1" applyBorder="1" applyAlignment="1">
      <alignment horizontal="center" vertical="center"/>
    </xf>
    <xf numFmtId="49" fontId="0" fillId="36" borderId="10" xfId="0" applyNumberFormat="1" applyFont="1" applyFill="1" applyBorder="1" applyAlignment="1">
      <alignment horizontal="left" vertical="center"/>
    </xf>
    <xf numFmtId="0" fontId="0" fillId="0" borderId="10" xfId="0" applyFill="1" applyBorder="1" applyAlignment="1">
      <alignment shrinkToFit="1"/>
    </xf>
    <xf numFmtId="0" fontId="0" fillId="0" borderId="10" xfId="0" applyFill="1" applyBorder="1" applyAlignment="1">
      <alignment horizontal="center" shrinkToFit="1"/>
    </xf>
    <xf numFmtId="0" fontId="0" fillId="0" borderId="86"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49" fontId="0" fillId="35" borderId="10" xfId="0" applyNumberFormat="1" applyFill="1" applyBorder="1" applyAlignment="1">
      <alignment horizontal="center" vertical="center"/>
    </xf>
    <xf numFmtId="176" fontId="0" fillId="36" borderId="10" xfId="0" applyNumberFormat="1" applyFill="1" applyBorder="1" applyAlignment="1">
      <alignment horizontal="center" vertical="center"/>
    </xf>
    <xf numFmtId="49" fontId="0" fillId="0" borderId="10" xfId="0" applyNumberFormat="1" applyFill="1" applyBorder="1" applyAlignment="1">
      <alignment/>
    </xf>
    <xf numFmtId="49" fontId="0" fillId="0" borderId="10" xfId="0" applyNumberFormat="1" applyFill="1" applyBorder="1" applyAlignment="1">
      <alignment horizontal="left"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86" xfId="0" applyFill="1" applyBorder="1" applyAlignment="1">
      <alignment horizontal="left" vertical="center"/>
    </xf>
    <xf numFmtId="0" fontId="0" fillId="0" borderId="63" xfId="0" applyFill="1" applyBorder="1" applyAlignment="1">
      <alignment horizontal="left" vertical="center"/>
    </xf>
    <xf numFmtId="0" fontId="0" fillId="0" borderId="85" xfId="0" applyFill="1" applyBorder="1" applyAlignment="1">
      <alignment horizontal="left" vertical="center"/>
    </xf>
    <xf numFmtId="49" fontId="0" fillId="36" borderId="86" xfId="0" applyNumberFormat="1" applyFill="1" applyBorder="1" applyAlignment="1">
      <alignment/>
    </xf>
    <xf numFmtId="49" fontId="0" fillId="36" borderId="63" xfId="0" applyNumberFormat="1" applyFill="1" applyBorder="1" applyAlignment="1">
      <alignment/>
    </xf>
    <xf numFmtId="49" fontId="0" fillId="36" borderId="85" xfId="0" applyNumberFormat="1" applyFill="1" applyBorder="1" applyAlignment="1">
      <alignment/>
    </xf>
    <xf numFmtId="49" fontId="0" fillId="36" borderId="39" xfId="0" applyNumberFormat="1"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94" xfId="0" applyFill="1" applyBorder="1" applyAlignment="1">
      <alignment horizontal="center" vertical="center"/>
    </xf>
    <xf numFmtId="0" fontId="0" fillId="0" borderId="46" xfId="0" applyFill="1" applyBorder="1" applyAlignment="1">
      <alignment horizontal="center" vertical="center"/>
    </xf>
    <xf numFmtId="0" fontId="0" fillId="0" borderId="95"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49" fontId="0" fillId="36" borderId="39" xfId="0" applyNumberFormat="1" applyFill="1" applyBorder="1" applyAlignment="1">
      <alignment horizontal="left" vertical="center"/>
    </xf>
    <xf numFmtId="0" fontId="0" fillId="0" borderId="62" xfId="0" applyFill="1" applyBorder="1" applyAlignment="1">
      <alignment horizontal="center" vertical="center"/>
    </xf>
    <xf numFmtId="0" fontId="0" fillId="0" borderId="127" xfId="0" applyFill="1" applyBorder="1" applyAlignment="1">
      <alignment horizontal="center" vertical="center"/>
    </xf>
    <xf numFmtId="0" fontId="0" fillId="0" borderId="113" xfId="0" applyFill="1" applyBorder="1" applyAlignment="1">
      <alignment horizontal="center" vertical="center"/>
    </xf>
    <xf numFmtId="0" fontId="0" fillId="0" borderId="104" xfId="0" applyFill="1" applyBorder="1" applyAlignment="1">
      <alignment horizontal="center" vertical="center"/>
    </xf>
    <xf numFmtId="0" fontId="0" fillId="0" borderId="48"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49" fontId="0" fillId="36" borderId="14" xfId="0" applyNumberFormat="1" applyFill="1" applyBorder="1" applyAlignment="1">
      <alignment/>
    </xf>
    <xf numFmtId="49" fontId="0" fillId="36" borderId="114" xfId="0" applyNumberFormat="1" applyFill="1" applyBorder="1" applyAlignment="1">
      <alignment/>
    </xf>
    <xf numFmtId="0" fontId="0" fillId="0" borderId="86" xfId="0" applyFill="1" applyBorder="1" applyAlignment="1">
      <alignment/>
    </xf>
    <xf numFmtId="0" fontId="0" fillId="0" borderId="63" xfId="0" applyFill="1" applyBorder="1" applyAlignment="1">
      <alignment/>
    </xf>
    <xf numFmtId="0" fontId="0" fillId="0" borderId="85" xfId="0" applyFill="1" applyBorder="1" applyAlignment="1">
      <alignment/>
    </xf>
    <xf numFmtId="49" fontId="0" fillId="36" borderId="15" xfId="0" applyNumberFormat="1" applyFill="1" applyBorder="1" applyAlignment="1">
      <alignment/>
    </xf>
    <xf numFmtId="49" fontId="0" fillId="36" borderId="117" xfId="0" applyNumberFormat="1" applyFill="1" applyBorder="1" applyAlignment="1">
      <alignment/>
    </xf>
    <xf numFmtId="0" fontId="0" fillId="0" borderId="122" xfId="0" applyFill="1" applyBorder="1" applyAlignment="1">
      <alignment/>
    </xf>
    <xf numFmtId="0" fontId="0" fillId="0" borderId="123" xfId="0" applyFill="1" applyBorder="1" applyAlignment="1">
      <alignment/>
    </xf>
    <xf numFmtId="0" fontId="0" fillId="0" borderId="124" xfId="0" applyFill="1" applyBorder="1" applyAlignment="1">
      <alignment/>
    </xf>
    <xf numFmtId="49" fontId="0" fillId="0" borderId="39" xfId="0" applyNumberFormat="1" applyFill="1" applyBorder="1" applyAlignment="1">
      <alignment/>
    </xf>
    <xf numFmtId="49" fontId="0" fillId="0" borderId="14" xfId="0" applyNumberFormat="1" applyFill="1" applyBorder="1" applyAlignment="1">
      <alignment/>
    </xf>
    <xf numFmtId="49" fontId="0" fillId="0" borderId="114" xfId="0" applyNumberFormat="1" applyFill="1" applyBorder="1" applyAlignment="1">
      <alignment/>
    </xf>
    <xf numFmtId="0" fontId="0" fillId="37" borderId="42" xfId="0" applyNumberFormat="1" applyFill="1" applyBorder="1" applyAlignment="1" applyProtection="1">
      <alignment horizontal="center" vertical="center"/>
      <protection locked="0"/>
    </xf>
    <xf numFmtId="0" fontId="0" fillId="37" borderId="73" xfId="0" applyNumberFormat="1" applyFill="1" applyBorder="1" applyAlignment="1" applyProtection="1">
      <alignment horizontal="center" vertical="center"/>
      <protection locked="0"/>
    </xf>
    <xf numFmtId="0" fontId="0" fillId="37" borderId="34" xfId="0" applyNumberFormat="1" applyFill="1" applyBorder="1" applyAlignment="1" applyProtection="1">
      <alignment horizontal="center" vertical="center"/>
      <protection locked="0"/>
    </xf>
    <xf numFmtId="0" fontId="0" fillId="37" borderId="31" xfId="0" applyNumberFormat="1" applyFill="1" applyBorder="1" applyAlignment="1">
      <alignment horizontal="center" vertical="center" shrinkToFit="1"/>
    </xf>
    <xf numFmtId="0" fontId="0" fillId="37" borderId="34" xfId="0" applyNumberFormat="1" applyFill="1" applyBorder="1" applyAlignment="1">
      <alignment horizontal="center" vertical="center" shrinkToFit="1"/>
    </xf>
    <xf numFmtId="0" fontId="0" fillId="0" borderId="122" xfId="0" applyFill="1" applyBorder="1" applyAlignment="1">
      <alignment horizontal="left" vertical="center"/>
    </xf>
    <xf numFmtId="0" fontId="0" fillId="0" borderId="123" xfId="0" applyFill="1" applyBorder="1" applyAlignment="1">
      <alignment horizontal="left" vertical="center"/>
    </xf>
    <xf numFmtId="0" fontId="0" fillId="0" borderId="124" xfId="0" applyFill="1" applyBorder="1" applyAlignment="1">
      <alignment horizontal="left" vertical="center"/>
    </xf>
    <xf numFmtId="0" fontId="0" fillId="0" borderId="95" xfId="61" applyFont="1" applyBorder="1" applyAlignment="1">
      <alignment horizontal="center" vertical="center" shrinkToFit="1"/>
      <protection/>
    </xf>
    <xf numFmtId="0" fontId="0" fillId="37" borderId="25" xfId="0" applyNumberFormat="1" applyFill="1" applyBorder="1" applyAlignment="1" applyProtection="1">
      <alignment horizontal="center" vertical="center"/>
      <protection locked="0"/>
    </xf>
    <xf numFmtId="0" fontId="0" fillId="37" borderId="75" xfId="0" applyNumberFormat="1" applyFill="1" applyBorder="1" applyAlignment="1" applyProtection="1">
      <alignment horizontal="center" vertical="center"/>
      <protection locked="0"/>
    </xf>
    <xf numFmtId="0" fontId="0" fillId="37" borderId="30" xfId="0" applyNumberFormat="1" applyFill="1" applyBorder="1" applyAlignment="1" applyProtection="1">
      <alignment horizontal="center" vertical="center"/>
      <protection locked="0"/>
    </xf>
    <xf numFmtId="0" fontId="0" fillId="37" borderId="21" xfId="0" applyNumberFormat="1" applyFill="1" applyBorder="1" applyAlignment="1">
      <alignment horizontal="center" vertical="center" shrinkToFit="1"/>
    </xf>
    <xf numFmtId="0" fontId="0" fillId="37" borderId="30" xfId="0" applyNumberFormat="1" applyFill="1" applyBorder="1" applyAlignment="1">
      <alignment horizontal="center" vertical="center" shrinkToFit="1"/>
    </xf>
    <xf numFmtId="0" fontId="0" fillId="34" borderId="72" xfId="0" applyFill="1" applyBorder="1" applyAlignment="1" applyProtection="1">
      <alignment horizontal="center" vertical="center"/>
      <protection/>
    </xf>
    <xf numFmtId="0" fontId="0" fillId="37" borderId="23" xfId="0" applyNumberFormat="1" applyFill="1" applyBorder="1" applyAlignment="1" applyProtection="1">
      <alignment horizontal="center" vertical="center"/>
      <protection locked="0"/>
    </xf>
    <xf numFmtId="0" fontId="0" fillId="37" borderId="74" xfId="0" applyNumberFormat="1" applyFill="1" applyBorder="1" applyAlignment="1" applyProtection="1">
      <alignment horizontal="center" vertical="center"/>
      <protection locked="0"/>
    </xf>
    <xf numFmtId="0" fontId="0" fillId="37" borderId="27" xfId="0" applyNumberFormat="1" applyFill="1" applyBorder="1" applyAlignment="1" applyProtection="1">
      <alignment horizontal="center" vertical="center"/>
      <protection locked="0"/>
    </xf>
    <xf numFmtId="0" fontId="0" fillId="37" borderId="20" xfId="0" applyNumberFormat="1" applyFill="1" applyBorder="1" applyAlignment="1">
      <alignment horizontal="center" vertical="center" shrinkToFit="1"/>
    </xf>
    <xf numFmtId="0" fontId="0" fillId="37" borderId="27"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13"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14"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15"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16"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17"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18"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19" name="Group 61"/>
        <xdr:cNvGrpSpPr>
          <a:grpSpLocks/>
        </xdr:cNvGrpSpPr>
      </xdr:nvGrpSpPr>
      <xdr:grpSpPr>
        <a:xfrm>
          <a:off x="1000125" y="11449050"/>
          <a:ext cx="1000125" cy="962025"/>
          <a:chOff x="98" y="1197"/>
          <a:chExt cx="105" cy="101"/>
        </a:xfrm>
        <a:solidFill>
          <a:srgbClr val="FFFFFF"/>
        </a:solidFill>
      </xdr:grpSpPr>
      <xdr:grpSp>
        <xdr:nvGrpSpPr>
          <xdr:cNvPr id="20" name="Group 62"/>
          <xdr:cNvGrpSpPr>
            <a:grpSpLocks/>
          </xdr:cNvGrpSpPr>
        </xdr:nvGrpSpPr>
        <xdr:grpSpPr>
          <a:xfrm>
            <a:off x="98" y="1197"/>
            <a:ext cx="105" cy="101"/>
            <a:chOff x="98" y="1197"/>
            <a:chExt cx="105" cy="101"/>
          </a:xfrm>
          <a:solidFill>
            <a:srgbClr val="FFFFFF"/>
          </a:solidFill>
        </xdr:grpSpPr>
        <xdr:sp>
          <xdr:nvSpPr>
            <xdr:cNvPr id="21"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4"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2012</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25"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6"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27"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28"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29"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30"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31" name="Group 61"/>
        <xdr:cNvGrpSpPr>
          <a:grpSpLocks/>
        </xdr:cNvGrpSpPr>
      </xdr:nvGrpSpPr>
      <xdr:grpSpPr>
        <a:xfrm>
          <a:off x="1000125" y="11449050"/>
          <a:ext cx="1000125" cy="962025"/>
          <a:chOff x="98" y="1197"/>
          <a:chExt cx="105" cy="101"/>
        </a:xfrm>
        <a:solidFill>
          <a:srgbClr val="FFFFFF"/>
        </a:solidFill>
      </xdr:grpSpPr>
      <xdr:grpSp>
        <xdr:nvGrpSpPr>
          <xdr:cNvPr id="32" name="Group 62"/>
          <xdr:cNvGrpSpPr>
            <a:grpSpLocks/>
          </xdr:cNvGrpSpPr>
        </xdr:nvGrpSpPr>
        <xdr:grpSpPr>
          <a:xfrm>
            <a:off x="98" y="1197"/>
            <a:ext cx="105" cy="101"/>
            <a:chOff x="98" y="1197"/>
            <a:chExt cx="105" cy="101"/>
          </a:xfrm>
          <a:solidFill>
            <a:srgbClr val="FFFFFF"/>
          </a:solidFill>
        </xdr:grpSpPr>
        <xdr:sp>
          <xdr:nvSpPr>
            <xdr:cNvPr id="33"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2013</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r>
              <a:rPr lang="en-US" cap="none" sz="600" b="0" i="0" u="none" baseline="0">
                <a:solidFill>
                  <a:srgbClr val="000000"/>
                </a:solidFill>
                <a:latin typeface="ＭＳ Ｐゴシック"/>
                <a:ea typeface="ＭＳ Ｐゴシック"/>
                <a:cs typeface="ＭＳ Ｐゴシック"/>
              </a:rPr>
              <a:t>14999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BN15" sqref="BN15"/>
    </sheetView>
  </sheetViews>
  <sheetFormatPr defaultColWidth="13.00390625" defaultRowHeight="13.5"/>
  <cols>
    <col min="1" max="63" width="2.375" style="0" customWidth="1"/>
    <col min="64" max="71" width="3.125" style="25"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row>
    <row r="3" spans="1:73" ht="13.5">
      <c r="A3" s="134" t="s">
        <v>45</v>
      </c>
      <c r="B3" s="134"/>
      <c r="C3" s="134"/>
      <c r="D3" s="134"/>
      <c r="E3" s="134"/>
      <c r="F3" s="153" t="s">
        <v>278</v>
      </c>
      <c r="G3" s="107"/>
      <c r="H3" s="107"/>
      <c r="I3" s="107"/>
      <c r="J3" s="107"/>
      <c r="K3" s="107"/>
      <c r="L3" s="107"/>
      <c r="M3" s="107"/>
      <c r="N3" s="107"/>
      <c r="O3" s="107"/>
      <c r="P3" s="107"/>
      <c r="Q3" s="107"/>
      <c r="R3" s="107"/>
      <c r="S3" s="107"/>
      <c r="T3" s="107"/>
      <c r="U3" s="107"/>
      <c r="V3" s="107"/>
      <c r="W3" s="107"/>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row>
    <row r="4" spans="1:73" ht="13.5">
      <c r="A4" s="134" t="s">
        <v>46</v>
      </c>
      <c r="B4" s="134"/>
      <c r="C4" s="134"/>
      <c r="D4" s="134"/>
      <c r="E4" s="134"/>
      <c r="F4" s="154" t="s">
        <v>276</v>
      </c>
      <c r="G4" s="107"/>
      <c r="H4" s="107"/>
      <c r="I4" s="107"/>
      <c r="J4" s="107"/>
      <c r="K4" s="107"/>
      <c r="L4" s="107"/>
      <c r="M4" s="107"/>
      <c r="N4" s="107"/>
      <c r="O4" s="107"/>
      <c r="P4" s="107"/>
      <c r="Q4" s="107"/>
      <c r="R4" s="107"/>
      <c r="S4" s="107"/>
      <c r="T4" s="107"/>
      <c r="U4" s="107"/>
      <c r="V4" s="107"/>
      <c r="W4" s="107"/>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3"/>
      <c r="BM4" s="23"/>
      <c r="BN4" s="23"/>
      <c r="BO4" s="23"/>
      <c r="BP4" s="23"/>
      <c r="BQ4" s="23"/>
      <c r="BR4" s="23"/>
      <c r="BS4" s="23"/>
      <c r="BT4" s="15"/>
      <c r="BU4" s="15"/>
    </row>
    <row r="5" spans="1:73" ht="13.5">
      <c r="A5" s="134" t="s">
        <v>47</v>
      </c>
      <c r="B5" s="134"/>
      <c r="C5" s="134"/>
      <c r="D5" s="134"/>
      <c r="E5" s="134"/>
      <c r="F5" s="155" t="s">
        <v>277</v>
      </c>
      <c r="G5" s="107"/>
      <c r="H5" s="107"/>
      <c r="I5" s="107"/>
      <c r="J5" s="107"/>
      <c r="K5" s="107"/>
      <c r="L5" s="107"/>
      <c r="M5" s="107"/>
      <c r="N5" s="107"/>
      <c r="O5" s="107"/>
      <c r="P5" s="107"/>
      <c r="Q5" s="107"/>
      <c r="R5" s="107"/>
      <c r="S5" s="107"/>
      <c r="T5" s="107"/>
      <c r="U5" s="107"/>
      <c r="V5" s="107"/>
      <c r="W5" s="107"/>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row>
    <row r="6" spans="1:73" ht="13.5">
      <c r="A6" s="134" t="s">
        <v>64</v>
      </c>
      <c r="B6" s="134"/>
      <c r="C6" s="134"/>
      <c r="D6" s="134"/>
      <c r="E6" s="134"/>
      <c r="F6" s="107"/>
      <c r="G6" s="107"/>
      <c r="H6" s="107"/>
      <c r="I6" s="107"/>
      <c r="J6" s="107"/>
      <c r="K6" s="107"/>
      <c r="L6" s="107"/>
      <c r="M6" s="107"/>
      <c r="N6" s="107"/>
      <c r="O6" s="107"/>
      <c r="P6" s="107"/>
      <c r="Q6" s="107"/>
      <c r="R6" s="107"/>
      <c r="S6" s="107"/>
      <c r="T6" s="107"/>
      <c r="U6" s="107"/>
      <c r="V6" s="107"/>
      <c r="W6" s="107"/>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3"/>
      <c r="BM6" s="23"/>
      <c r="BN6" s="23"/>
      <c r="BO6" s="23"/>
      <c r="BP6" s="23"/>
      <c r="BQ6" s="23"/>
      <c r="BR6" s="23"/>
      <c r="BS6" s="23"/>
      <c r="BT6" s="15"/>
      <c r="BU6" s="15"/>
    </row>
    <row r="7" spans="1:73" ht="13.5">
      <c r="A7" s="134" t="s">
        <v>65</v>
      </c>
      <c r="B7" s="134"/>
      <c r="C7" s="134"/>
      <c r="D7" s="134"/>
      <c r="E7" s="134"/>
      <c r="F7" s="107"/>
      <c r="G7" s="107"/>
      <c r="H7" s="107"/>
      <c r="I7" s="107"/>
      <c r="J7" s="107"/>
      <c r="K7" s="107"/>
      <c r="L7" s="107"/>
      <c r="M7" s="107"/>
      <c r="N7" s="107"/>
      <c r="O7" s="107"/>
      <c r="P7" s="107"/>
      <c r="Q7" s="107"/>
      <c r="R7" s="107"/>
      <c r="S7" s="107"/>
      <c r="T7" s="107"/>
      <c r="U7" s="107"/>
      <c r="V7" s="107"/>
      <c r="W7" s="107"/>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3"/>
      <c r="BM7" s="23"/>
      <c r="BN7" s="23"/>
      <c r="BO7" s="23"/>
      <c r="BP7" s="23"/>
      <c r="BQ7" s="23"/>
      <c r="BR7" s="23"/>
      <c r="BS7" s="23"/>
      <c r="BT7" s="15"/>
      <c r="BU7" s="15"/>
    </row>
    <row r="8" spans="1:73" ht="13.5">
      <c r="A8" s="134" t="s">
        <v>66</v>
      </c>
      <c r="B8" s="134"/>
      <c r="C8" s="134"/>
      <c r="D8" s="134"/>
      <c r="E8" s="134"/>
      <c r="F8" s="141"/>
      <c r="G8" s="141"/>
      <c r="H8" s="141"/>
      <c r="I8" s="141"/>
      <c r="J8" s="141"/>
      <c r="K8" s="141"/>
      <c r="L8" s="141"/>
      <c r="M8" s="141"/>
      <c r="N8" s="141"/>
      <c r="O8" s="141"/>
      <c r="P8" s="141"/>
      <c r="Q8" s="141"/>
      <c r="R8" s="141"/>
      <c r="S8" s="141"/>
      <c r="T8" s="141"/>
      <c r="U8" s="141"/>
      <c r="V8" s="141"/>
      <c r="W8" s="141"/>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3"/>
      <c r="BM8" s="23"/>
      <c r="BN8" s="23"/>
      <c r="BO8" s="23"/>
      <c r="BP8" s="23"/>
      <c r="BQ8" s="23"/>
      <c r="BR8" s="23"/>
      <c r="BS8" s="23"/>
      <c r="BT8" s="15"/>
      <c r="BU8" s="15"/>
    </row>
    <row r="9" spans="1:73" ht="14.25" thickBot="1">
      <c r="A9" s="134" t="s">
        <v>67</v>
      </c>
      <c r="B9" s="134"/>
      <c r="C9" s="134"/>
      <c r="D9" s="134"/>
      <c r="E9" s="134"/>
      <c r="F9" s="134"/>
      <c r="G9" s="134"/>
      <c r="H9" s="134"/>
      <c r="I9" s="134"/>
      <c r="J9" s="134"/>
      <c r="K9" s="134"/>
      <c r="L9" s="134"/>
      <c r="M9" s="134"/>
      <c r="N9" s="134"/>
      <c r="O9" s="134"/>
      <c r="P9" s="134"/>
      <c r="Q9" s="134"/>
      <c r="R9" s="134"/>
      <c r="S9" s="134"/>
      <c r="T9" s="134"/>
      <c r="U9" s="134"/>
      <c r="V9" s="134"/>
      <c r="W9" s="134"/>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3"/>
      <c r="BM9" s="23"/>
      <c r="BN9" s="23"/>
      <c r="BO9" s="23"/>
      <c r="BP9" s="23"/>
      <c r="BQ9" s="23"/>
      <c r="BR9" s="23"/>
      <c r="BS9" s="23"/>
      <c r="BT9" s="15"/>
      <c r="BU9" s="15"/>
    </row>
    <row r="10" spans="1:73" ht="13.5">
      <c r="A10" s="134" t="s">
        <v>68</v>
      </c>
      <c r="B10" s="134"/>
      <c r="C10" s="134"/>
      <c r="D10" s="134"/>
      <c r="E10" s="134"/>
      <c r="F10" s="151"/>
      <c r="G10" s="151"/>
      <c r="H10" s="151"/>
      <c r="I10" s="151"/>
      <c r="J10" s="151"/>
      <c r="K10" s="151"/>
      <c r="L10" s="151"/>
      <c r="M10" s="151"/>
      <c r="N10" s="151"/>
      <c r="O10" s="151"/>
      <c r="P10" s="151"/>
      <c r="Q10" s="151"/>
      <c r="R10" s="151"/>
      <c r="S10" s="151"/>
      <c r="T10" s="151"/>
      <c r="U10" s="151"/>
      <c r="V10" s="151"/>
      <c r="W10" s="151"/>
      <c r="X10" s="15"/>
      <c r="Y10" s="15"/>
      <c r="Z10" s="15"/>
      <c r="AA10" s="15"/>
      <c r="AB10" s="15"/>
      <c r="AC10" s="124" t="s">
        <v>93</v>
      </c>
      <c r="AD10" s="125"/>
      <c r="AE10" s="125"/>
      <c r="AF10" s="125"/>
      <c r="AG10" s="125"/>
      <c r="AH10" s="125"/>
      <c r="AI10" s="125"/>
      <c r="AJ10" s="125"/>
      <c r="AK10" s="125"/>
      <c r="AL10" s="125"/>
      <c r="AM10" s="125"/>
      <c r="AN10" s="125"/>
      <c r="AO10" s="125"/>
      <c r="AP10" s="125"/>
      <c r="AQ10" s="125"/>
      <c r="AR10" s="125"/>
      <c r="AS10" s="125"/>
      <c r="AT10" s="126"/>
      <c r="AU10" s="17"/>
      <c r="AV10" s="17"/>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row>
    <row r="11" spans="1:73" ht="13.5">
      <c r="A11" s="134" t="s">
        <v>69</v>
      </c>
      <c r="B11" s="134"/>
      <c r="C11" s="134"/>
      <c r="D11" s="134"/>
      <c r="E11" s="134"/>
      <c r="F11" s="151"/>
      <c r="G11" s="151"/>
      <c r="H11" s="151"/>
      <c r="I11" s="151"/>
      <c r="J11" s="151"/>
      <c r="K11" s="151"/>
      <c r="L11" s="151"/>
      <c r="M11" s="151"/>
      <c r="N11" s="151"/>
      <c r="O11" s="151"/>
      <c r="P11" s="151"/>
      <c r="Q11" s="151"/>
      <c r="R11" s="151"/>
      <c r="S11" s="151"/>
      <c r="T11" s="151"/>
      <c r="U11" s="151"/>
      <c r="V11" s="151"/>
      <c r="W11" s="151"/>
      <c r="X11" s="15"/>
      <c r="Y11" s="15"/>
      <c r="Z11" s="15"/>
      <c r="AA11" s="15"/>
      <c r="AB11" s="15"/>
      <c r="AC11" s="127"/>
      <c r="AD11" s="128"/>
      <c r="AE11" s="128"/>
      <c r="AF11" s="128"/>
      <c r="AG11" s="128"/>
      <c r="AH11" s="128"/>
      <c r="AI11" s="128"/>
      <c r="AJ11" s="128"/>
      <c r="AK11" s="128"/>
      <c r="AL11" s="128"/>
      <c r="AM11" s="128"/>
      <c r="AN11" s="128"/>
      <c r="AO11" s="128"/>
      <c r="AP11" s="128"/>
      <c r="AQ11" s="128"/>
      <c r="AR11" s="128"/>
      <c r="AS11" s="128"/>
      <c r="AT11" s="129"/>
      <c r="AU11" s="17"/>
      <c r="AV11" s="17"/>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row>
    <row r="12" spans="1:73" ht="13.5">
      <c r="A12" s="134" t="s">
        <v>70</v>
      </c>
      <c r="B12" s="134"/>
      <c r="C12" s="134"/>
      <c r="D12" s="134"/>
      <c r="E12" s="134"/>
      <c r="F12" s="107"/>
      <c r="G12" s="107"/>
      <c r="H12" s="107"/>
      <c r="I12" s="107"/>
      <c r="J12" s="107"/>
      <c r="K12" s="107"/>
      <c r="L12" s="107"/>
      <c r="M12" s="107"/>
      <c r="N12" s="107"/>
      <c r="O12" s="107"/>
      <c r="P12" s="107"/>
      <c r="Q12" s="107"/>
      <c r="R12" s="107"/>
      <c r="S12" s="107"/>
      <c r="T12" s="107"/>
      <c r="U12" s="107"/>
      <c r="V12" s="107"/>
      <c r="W12" s="107"/>
      <c r="X12" s="16"/>
      <c r="Y12" s="16"/>
      <c r="Z12" s="16"/>
      <c r="AA12" s="16"/>
      <c r="AB12" s="16"/>
      <c r="AC12" s="127"/>
      <c r="AD12" s="128"/>
      <c r="AE12" s="128"/>
      <c r="AF12" s="128"/>
      <c r="AG12" s="128"/>
      <c r="AH12" s="128"/>
      <c r="AI12" s="128"/>
      <c r="AJ12" s="128"/>
      <c r="AK12" s="128"/>
      <c r="AL12" s="128"/>
      <c r="AM12" s="128"/>
      <c r="AN12" s="128"/>
      <c r="AO12" s="128"/>
      <c r="AP12" s="128"/>
      <c r="AQ12" s="128"/>
      <c r="AR12" s="128"/>
      <c r="AS12" s="128"/>
      <c r="AT12" s="129"/>
      <c r="AU12" s="18"/>
      <c r="AV12" s="18"/>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row>
    <row r="13" spans="1:73" ht="13.5">
      <c r="A13" s="134" t="s">
        <v>71</v>
      </c>
      <c r="B13" s="134"/>
      <c r="C13" s="134"/>
      <c r="D13" s="134"/>
      <c r="E13" s="134"/>
      <c r="F13" s="134"/>
      <c r="G13" s="134"/>
      <c r="H13" s="134"/>
      <c r="I13" s="134"/>
      <c r="J13" s="134"/>
      <c r="K13" s="134"/>
      <c r="L13" s="134"/>
      <c r="M13" s="134"/>
      <c r="N13" s="134"/>
      <c r="O13" s="134"/>
      <c r="P13" s="134"/>
      <c r="Q13" s="134"/>
      <c r="R13" s="134"/>
      <c r="S13" s="134"/>
      <c r="T13" s="134"/>
      <c r="U13" s="134"/>
      <c r="V13" s="134"/>
      <c r="W13" s="134"/>
      <c r="X13" s="16"/>
      <c r="Y13" s="16"/>
      <c r="Z13" s="16"/>
      <c r="AA13" s="16"/>
      <c r="AB13" s="16"/>
      <c r="AC13" s="127"/>
      <c r="AD13" s="128"/>
      <c r="AE13" s="128"/>
      <c r="AF13" s="128"/>
      <c r="AG13" s="128"/>
      <c r="AH13" s="128"/>
      <c r="AI13" s="128"/>
      <c r="AJ13" s="128"/>
      <c r="AK13" s="128"/>
      <c r="AL13" s="128"/>
      <c r="AM13" s="128"/>
      <c r="AN13" s="128"/>
      <c r="AO13" s="128"/>
      <c r="AP13" s="128"/>
      <c r="AQ13" s="128"/>
      <c r="AR13" s="128"/>
      <c r="AS13" s="128"/>
      <c r="AT13" s="129"/>
      <c r="AU13" s="18"/>
      <c r="AV13" s="18"/>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row>
    <row r="14" spans="1:73" ht="13.5">
      <c r="A14" s="134" t="s">
        <v>72</v>
      </c>
      <c r="B14" s="134"/>
      <c r="C14" s="134"/>
      <c r="D14" s="134"/>
      <c r="E14" s="134"/>
      <c r="F14" s="151"/>
      <c r="G14" s="151"/>
      <c r="H14" s="151"/>
      <c r="I14" s="151"/>
      <c r="J14" s="151"/>
      <c r="K14" s="151"/>
      <c r="L14" s="151"/>
      <c r="M14" s="151"/>
      <c r="N14" s="151"/>
      <c r="O14" s="151"/>
      <c r="P14" s="151"/>
      <c r="Q14" s="151"/>
      <c r="R14" s="151"/>
      <c r="S14" s="151"/>
      <c r="T14" s="151"/>
      <c r="U14" s="151"/>
      <c r="V14" s="151"/>
      <c r="W14" s="151"/>
      <c r="X14" s="16"/>
      <c r="Y14" s="16"/>
      <c r="Z14" s="16"/>
      <c r="AA14" s="16"/>
      <c r="AB14" s="16"/>
      <c r="AC14" s="127"/>
      <c r="AD14" s="128"/>
      <c r="AE14" s="128"/>
      <c r="AF14" s="128"/>
      <c r="AG14" s="128"/>
      <c r="AH14" s="128"/>
      <c r="AI14" s="128"/>
      <c r="AJ14" s="128"/>
      <c r="AK14" s="128"/>
      <c r="AL14" s="128"/>
      <c r="AM14" s="128"/>
      <c r="AN14" s="128"/>
      <c r="AO14" s="128"/>
      <c r="AP14" s="128"/>
      <c r="AQ14" s="128"/>
      <c r="AR14" s="128"/>
      <c r="AS14" s="128"/>
      <c r="AT14" s="129"/>
      <c r="AU14" s="18"/>
      <c r="AV14" s="18"/>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row>
    <row r="15" spans="1:73" ht="13.5">
      <c r="A15" s="134" t="s">
        <v>73</v>
      </c>
      <c r="B15" s="134"/>
      <c r="C15" s="134"/>
      <c r="D15" s="134"/>
      <c r="E15" s="134"/>
      <c r="F15" s="151"/>
      <c r="G15" s="151"/>
      <c r="H15" s="151"/>
      <c r="I15" s="151"/>
      <c r="J15" s="151"/>
      <c r="K15" s="151"/>
      <c r="L15" s="151"/>
      <c r="M15" s="151"/>
      <c r="N15" s="151"/>
      <c r="O15" s="151"/>
      <c r="P15" s="151"/>
      <c r="Q15" s="151"/>
      <c r="R15" s="151"/>
      <c r="S15" s="151"/>
      <c r="T15" s="151"/>
      <c r="U15" s="151"/>
      <c r="V15" s="151"/>
      <c r="W15" s="151"/>
      <c r="X15" s="16"/>
      <c r="Y15" s="16"/>
      <c r="Z15" s="16"/>
      <c r="AA15" s="16"/>
      <c r="AB15" s="16"/>
      <c r="AC15" s="127"/>
      <c r="AD15" s="128"/>
      <c r="AE15" s="128"/>
      <c r="AF15" s="128"/>
      <c r="AG15" s="128"/>
      <c r="AH15" s="128"/>
      <c r="AI15" s="128"/>
      <c r="AJ15" s="128"/>
      <c r="AK15" s="128"/>
      <c r="AL15" s="128"/>
      <c r="AM15" s="128"/>
      <c r="AN15" s="128"/>
      <c r="AO15" s="128"/>
      <c r="AP15" s="128"/>
      <c r="AQ15" s="128"/>
      <c r="AR15" s="128"/>
      <c r="AS15" s="128"/>
      <c r="AT15" s="129"/>
      <c r="AU15" s="18"/>
      <c r="AV15" s="18"/>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row>
    <row r="16" spans="1:73" ht="14.25" thickBot="1">
      <c r="A16" s="134" t="s">
        <v>74</v>
      </c>
      <c r="B16" s="134"/>
      <c r="C16" s="134"/>
      <c r="D16" s="134"/>
      <c r="E16" s="134"/>
      <c r="F16" s="151"/>
      <c r="G16" s="151"/>
      <c r="H16" s="151"/>
      <c r="I16" s="151"/>
      <c r="J16" s="151"/>
      <c r="K16" s="151"/>
      <c r="L16" s="151"/>
      <c r="M16" s="151"/>
      <c r="N16" s="151"/>
      <c r="O16" s="151"/>
      <c r="P16" s="151"/>
      <c r="Q16" s="151"/>
      <c r="R16" s="151"/>
      <c r="S16" s="151"/>
      <c r="T16" s="151"/>
      <c r="U16" s="151"/>
      <c r="V16" s="151"/>
      <c r="W16" s="151"/>
      <c r="X16" s="16"/>
      <c r="Y16" s="16"/>
      <c r="Z16" s="16"/>
      <c r="AA16" s="16"/>
      <c r="AB16" s="16"/>
      <c r="AC16" s="130"/>
      <c r="AD16" s="131"/>
      <c r="AE16" s="131"/>
      <c r="AF16" s="131"/>
      <c r="AG16" s="131"/>
      <c r="AH16" s="131"/>
      <c r="AI16" s="131"/>
      <c r="AJ16" s="131"/>
      <c r="AK16" s="131"/>
      <c r="AL16" s="131"/>
      <c r="AM16" s="131"/>
      <c r="AN16" s="131"/>
      <c r="AO16" s="131"/>
      <c r="AP16" s="131"/>
      <c r="AQ16" s="131"/>
      <c r="AR16" s="131"/>
      <c r="AS16" s="131"/>
      <c r="AT16" s="132"/>
      <c r="AU16" s="18"/>
      <c r="AV16" s="18"/>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row>
    <row r="17" spans="1:73" ht="13.5">
      <c r="A17" s="134" t="s">
        <v>75</v>
      </c>
      <c r="B17" s="134"/>
      <c r="C17" s="134"/>
      <c r="D17" s="134"/>
      <c r="E17" s="134"/>
      <c r="F17" s="152"/>
      <c r="G17" s="134"/>
      <c r="H17" s="134"/>
      <c r="I17" s="134"/>
      <c r="J17" s="134"/>
      <c r="K17" s="134"/>
      <c r="L17" s="134"/>
      <c r="M17" s="134"/>
      <c r="N17" s="134"/>
      <c r="O17" s="134"/>
      <c r="P17" s="134"/>
      <c r="Q17" s="134"/>
      <c r="R17" s="134"/>
      <c r="S17" s="134"/>
      <c r="T17" s="134"/>
      <c r="U17" s="134"/>
      <c r="V17" s="134"/>
      <c r="W17" s="134"/>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row>
    <row r="19" spans="1:73" ht="13.5">
      <c r="A19" s="134" t="s">
        <v>76</v>
      </c>
      <c r="B19" s="134"/>
      <c r="C19" s="134"/>
      <c r="D19" s="134"/>
      <c r="E19" s="134"/>
      <c r="F19" s="107"/>
      <c r="G19" s="107"/>
      <c r="H19" s="107"/>
      <c r="I19" s="107"/>
      <c r="J19" s="107"/>
      <c r="K19" s="107"/>
      <c r="L19" s="107"/>
      <c r="M19" s="107"/>
      <c r="N19" s="107"/>
      <c r="O19" s="107"/>
      <c r="P19" s="107"/>
      <c r="Q19" s="107"/>
      <c r="R19" s="107"/>
      <c r="S19" s="107"/>
      <c r="T19" s="107"/>
      <c r="U19" s="107"/>
      <c r="V19" s="107"/>
      <c r="W19" s="107"/>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row>
    <row r="20" spans="1:73" ht="13.5">
      <c r="A20" s="134" t="s">
        <v>77</v>
      </c>
      <c r="B20" s="134"/>
      <c r="C20" s="134"/>
      <c r="D20" s="134"/>
      <c r="E20" s="134"/>
      <c r="F20" s="107"/>
      <c r="G20" s="107"/>
      <c r="H20" s="107"/>
      <c r="I20" s="107"/>
      <c r="J20" s="107"/>
      <c r="K20" s="107"/>
      <c r="L20" s="107"/>
      <c r="M20" s="107"/>
      <c r="N20" s="107"/>
      <c r="O20" s="107"/>
      <c r="P20" s="107"/>
      <c r="Q20" s="107"/>
      <c r="R20" s="107"/>
      <c r="S20" s="107"/>
      <c r="T20" s="107"/>
      <c r="U20" s="107"/>
      <c r="V20" s="107"/>
      <c r="W20" s="107"/>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3"/>
      <c r="BM20" s="23"/>
      <c r="BN20" s="23"/>
      <c r="BO20" s="23"/>
      <c r="BP20" s="23"/>
      <c r="BQ20" s="23"/>
      <c r="BR20" s="23"/>
      <c r="BS20" s="23"/>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4"/>
      <c r="BM21" s="24"/>
      <c r="BN21" s="24"/>
      <c r="BO21" s="24"/>
      <c r="BP21" s="24"/>
      <c r="BQ21" s="24"/>
      <c r="BR21" s="24"/>
      <c r="BS21" s="24"/>
      <c r="BT21" s="15"/>
      <c r="BU21" s="15"/>
    </row>
    <row r="22" spans="1:73" ht="13.5">
      <c r="A22" s="135" t="s">
        <v>78</v>
      </c>
      <c r="B22" s="136"/>
      <c r="C22" s="133" t="s">
        <v>79</v>
      </c>
      <c r="D22" s="136"/>
      <c r="E22" s="136"/>
      <c r="F22" s="136"/>
      <c r="G22" s="133" t="s">
        <v>80</v>
      </c>
      <c r="H22" s="136"/>
      <c r="I22" s="136"/>
      <c r="J22" s="136"/>
      <c r="K22" s="140" t="s">
        <v>81</v>
      </c>
      <c r="L22" s="136"/>
      <c r="M22" s="136"/>
      <c r="N22" s="136"/>
      <c r="O22" s="136"/>
      <c r="P22" s="133" t="s">
        <v>82</v>
      </c>
      <c r="Q22" s="133"/>
      <c r="R22" s="133"/>
      <c r="S22" s="133"/>
      <c r="T22" s="133"/>
      <c r="U22" s="133"/>
      <c r="V22" s="133"/>
      <c r="W22" s="142" t="s">
        <v>83</v>
      </c>
      <c r="X22" s="143"/>
      <c r="Y22" s="143"/>
      <c r="Z22" s="143"/>
      <c r="AA22" s="143"/>
      <c r="AB22" s="143"/>
      <c r="AC22" s="143"/>
      <c r="AD22" s="143"/>
      <c r="AE22" s="144"/>
      <c r="AF22" s="133" t="s">
        <v>84</v>
      </c>
      <c r="AG22" s="133"/>
      <c r="AH22" s="133"/>
      <c r="AI22" s="133"/>
      <c r="AJ22" s="133"/>
      <c r="AK22" s="133"/>
      <c r="AL22" s="133"/>
      <c r="AM22" s="133"/>
      <c r="AN22" s="133"/>
      <c r="AO22" s="133" t="s">
        <v>85</v>
      </c>
      <c r="AP22" s="133"/>
      <c r="AQ22" s="133" t="s">
        <v>86</v>
      </c>
      <c r="AR22" s="133"/>
      <c r="AS22" s="133"/>
      <c r="AT22" s="133"/>
      <c r="AU22" s="133"/>
      <c r="AV22" s="133"/>
      <c r="AW22" s="133"/>
      <c r="AX22" s="104" t="s">
        <v>53</v>
      </c>
      <c r="AY22" s="105"/>
      <c r="AZ22" s="105"/>
      <c r="BA22" s="105"/>
      <c r="BB22" s="105"/>
      <c r="BC22" s="105"/>
      <c r="BD22" s="105"/>
      <c r="BE22" s="105"/>
      <c r="BF22" s="105"/>
      <c r="BG22" s="105"/>
      <c r="BH22" s="105"/>
      <c r="BI22" s="105"/>
      <c r="BJ22" s="105"/>
      <c r="BK22" s="106"/>
      <c r="BL22" s="156" t="s">
        <v>95</v>
      </c>
      <c r="BM22" s="157"/>
      <c r="BN22" s="157"/>
      <c r="BO22" s="157"/>
      <c r="BP22" s="157"/>
      <c r="BQ22" s="157"/>
      <c r="BR22" s="157"/>
      <c r="BS22" s="158"/>
      <c r="BT22" s="15"/>
      <c r="BU22" s="15"/>
    </row>
    <row r="23" spans="1:73" ht="13.5">
      <c r="A23" s="137"/>
      <c r="B23" s="134"/>
      <c r="C23" s="107"/>
      <c r="D23" s="134"/>
      <c r="E23" s="134"/>
      <c r="F23" s="134"/>
      <c r="G23" s="107"/>
      <c r="H23" s="134"/>
      <c r="I23" s="134"/>
      <c r="J23" s="134"/>
      <c r="K23" s="141"/>
      <c r="L23" s="134"/>
      <c r="M23" s="134"/>
      <c r="N23" s="134"/>
      <c r="O23" s="134"/>
      <c r="P23" s="107"/>
      <c r="Q23" s="107"/>
      <c r="R23" s="107"/>
      <c r="S23" s="107"/>
      <c r="T23" s="107"/>
      <c r="U23" s="107"/>
      <c r="V23" s="107"/>
      <c r="W23" s="145"/>
      <c r="X23" s="146"/>
      <c r="Y23" s="146"/>
      <c r="Z23" s="146"/>
      <c r="AA23" s="146"/>
      <c r="AB23" s="146"/>
      <c r="AC23" s="146"/>
      <c r="AD23" s="146"/>
      <c r="AE23" s="147"/>
      <c r="AF23" s="107"/>
      <c r="AG23" s="107"/>
      <c r="AH23" s="107"/>
      <c r="AI23" s="107"/>
      <c r="AJ23" s="107"/>
      <c r="AK23" s="107"/>
      <c r="AL23" s="107"/>
      <c r="AM23" s="107"/>
      <c r="AN23" s="107"/>
      <c r="AO23" s="107"/>
      <c r="AP23" s="107"/>
      <c r="AQ23" s="107" t="s">
        <v>87</v>
      </c>
      <c r="AR23" s="107"/>
      <c r="AS23" s="107"/>
      <c r="AT23" s="107" t="s">
        <v>88</v>
      </c>
      <c r="AU23" s="107"/>
      <c r="AV23" s="107" t="s">
        <v>89</v>
      </c>
      <c r="AW23" s="107"/>
      <c r="AX23" s="107" t="s">
        <v>49</v>
      </c>
      <c r="AY23" s="107"/>
      <c r="AZ23" s="107" t="s">
        <v>50</v>
      </c>
      <c r="BA23" s="107"/>
      <c r="BB23" s="107"/>
      <c r="BC23" s="107"/>
      <c r="BD23" s="107" t="s">
        <v>52</v>
      </c>
      <c r="BE23" s="107"/>
      <c r="BF23" s="107"/>
      <c r="BG23" s="107"/>
      <c r="BH23" s="107" t="s">
        <v>90</v>
      </c>
      <c r="BI23" s="107"/>
      <c r="BJ23" s="107"/>
      <c r="BK23" s="111"/>
      <c r="BL23" s="159" t="s">
        <v>96</v>
      </c>
      <c r="BM23" s="160"/>
      <c r="BN23" s="160"/>
      <c r="BO23" s="161"/>
      <c r="BP23" s="162" t="s">
        <v>95</v>
      </c>
      <c r="BQ23" s="163"/>
      <c r="BR23" s="163"/>
      <c r="BS23" s="164"/>
      <c r="BT23" s="15"/>
      <c r="BU23" s="15"/>
    </row>
    <row r="24" spans="1:73" ht="14.25" thickBot="1">
      <c r="A24" s="138"/>
      <c r="B24" s="139"/>
      <c r="C24" s="139"/>
      <c r="D24" s="139"/>
      <c r="E24" s="139"/>
      <c r="F24" s="139"/>
      <c r="G24" s="139"/>
      <c r="H24" s="139"/>
      <c r="I24" s="139"/>
      <c r="J24" s="139"/>
      <c r="K24" s="139"/>
      <c r="L24" s="139"/>
      <c r="M24" s="139"/>
      <c r="N24" s="139"/>
      <c r="O24" s="139"/>
      <c r="P24" s="109"/>
      <c r="Q24" s="109"/>
      <c r="R24" s="109"/>
      <c r="S24" s="109"/>
      <c r="T24" s="109"/>
      <c r="U24" s="109"/>
      <c r="V24" s="109"/>
      <c r="W24" s="148"/>
      <c r="X24" s="149"/>
      <c r="Y24" s="149"/>
      <c r="Z24" s="149"/>
      <c r="AA24" s="149"/>
      <c r="AB24" s="149"/>
      <c r="AC24" s="149"/>
      <c r="AD24" s="149"/>
      <c r="AE24" s="150"/>
      <c r="AF24" s="109"/>
      <c r="AG24" s="109"/>
      <c r="AH24" s="109"/>
      <c r="AI24" s="109"/>
      <c r="AJ24" s="109"/>
      <c r="AK24" s="109"/>
      <c r="AL24" s="109"/>
      <c r="AM24" s="109"/>
      <c r="AN24" s="109"/>
      <c r="AO24" s="109"/>
      <c r="AP24" s="109"/>
      <c r="AQ24" s="109"/>
      <c r="AR24" s="109"/>
      <c r="AS24" s="109"/>
      <c r="AT24" s="109"/>
      <c r="AU24" s="109"/>
      <c r="AV24" s="109"/>
      <c r="AW24" s="109"/>
      <c r="AX24" s="108" t="s">
        <v>48</v>
      </c>
      <c r="AY24" s="109"/>
      <c r="AZ24" s="108" t="s">
        <v>51</v>
      </c>
      <c r="BA24" s="109"/>
      <c r="BB24" s="21" t="s">
        <v>48</v>
      </c>
      <c r="BC24" s="22"/>
      <c r="BD24" s="108" t="s">
        <v>51</v>
      </c>
      <c r="BE24" s="109"/>
      <c r="BF24" s="21" t="s">
        <v>48</v>
      </c>
      <c r="BG24" s="22"/>
      <c r="BH24" s="108" t="s">
        <v>51</v>
      </c>
      <c r="BI24" s="109"/>
      <c r="BJ24" s="108" t="s">
        <v>48</v>
      </c>
      <c r="BK24" s="110"/>
      <c r="BL24" s="165" t="s">
        <v>97</v>
      </c>
      <c r="BM24" s="166"/>
      <c r="BN24" s="166"/>
      <c r="BO24" s="167"/>
      <c r="BP24" s="168" t="s">
        <v>98</v>
      </c>
      <c r="BQ24" s="169"/>
      <c r="BR24" s="170" t="s">
        <v>100</v>
      </c>
      <c r="BS24" s="171"/>
      <c r="BT24" s="15"/>
      <c r="BU24" s="15"/>
    </row>
    <row r="25" spans="1:73" ht="14.25" thickTop="1">
      <c r="A25" s="115">
        <v>1</v>
      </c>
      <c r="B25" s="116"/>
      <c r="C25" s="117"/>
      <c r="D25" s="118"/>
      <c r="E25" s="118"/>
      <c r="F25" s="118"/>
      <c r="G25" s="118"/>
      <c r="H25" s="118"/>
      <c r="I25" s="118"/>
      <c r="J25" s="118"/>
      <c r="K25" s="118"/>
      <c r="L25" s="118"/>
      <c r="M25" s="118"/>
      <c r="N25" s="118"/>
      <c r="O25" s="119"/>
      <c r="P25" s="120"/>
      <c r="Q25" s="121"/>
      <c r="R25" s="121"/>
      <c r="S25" s="121"/>
      <c r="T25" s="121"/>
      <c r="U25" s="121"/>
      <c r="V25" s="121"/>
      <c r="W25" s="121"/>
      <c r="X25" s="121"/>
      <c r="Y25" s="121"/>
      <c r="Z25" s="121"/>
      <c r="AA25" s="121"/>
      <c r="AB25" s="121"/>
      <c r="AC25" s="121"/>
      <c r="AD25" s="121"/>
      <c r="AE25" s="122"/>
      <c r="AF25" s="120"/>
      <c r="AG25" s="121"/>
      <c r="AH25" s="121"/>
      <c r="AI25" s="121"/>
      <c r="AJ25" s="121"/>
      <c r="AK25" s="121"/>
      <c r="AL25" s="121"/>
      <c r="AM25" s="121"/>
      <c r="AN25" s="123"/>
      <c r="AO25" s="112"/>
      <c r="AP25" s="99"/>
      <c r="AQ25" s="113"/>
      <c r="AR25" s="98"/>
      <c r="AS25" s="98"/>
      <c r="AT25" s="98"/>
      <c r="AU25" s="98"/>
      <c r="AV25" s="98"/>
      <c r="AW25" s="99"/>
      <c r="AX25" s="112"/>
      <c r="AY25" s="99"/>
      <c r="AZ25" s="113"/>
      <c r="BA25" s="98"/>
      <c r="BB25" s="98"/>
      <c r="BC25" s="114"/>
      <c r="BD25" s="112"/>
      <c r="BE25" s="98"/>
      <c r="BF25" s="98"/>
      <c r="BG25" s="99"/>
      <c r="BH25" s="100" t="s">
        <v>91</v>
      </c>
      <c r="BI25" s="101"/>
      <c r="BJ25" s="102"/>
      <c r="BK25" s="103"/>
      <c r="BL25" s="172"/>
      <c r="BM25" s="173"/>
      <c r="BN25" s="173"/>
      <c r="BO25" s="174"/>
      <c r="BP25" s="175"/>
      <c r="BQ25" s="176"/>
      <c r="BR25" s="176"/>
      <c r="BS25" s="177"/>
      <c r="BT25" s="15"/>
      <c r="BU25" s="15"/>
    </row>
    <row r="26" spans="1:73" ht="13.5">
      <c r="A26" s="66">
        <v>2</v>
      </c>
      <c r="B26" s="67"/>
      <c r="C26" s="86"/>
      <c r="D26" s="87"/>
      <c r="E26" s="87"/>
      <c r="F26" s="87"/>
      <c r="G26" s="87"/>
      <c r="H26" s="87"/>
      <c r="I26" s="87"/>
      <c r="J26" s="87"/>
      <c r="K26" s="87"/>
      <c r="L26" s="87"/>
      <c r="M26" s="87"/>
      <c r="N26" s="87"/>
      <c r="O26" s="88"/>
      <c r="P26" s="89"/>
      <c r="Q26" s="90"/>
      <c r="R26" s="90"/>
      <c r="S26" s="90"/>
      <c r="T26" s="90"/>
      <c r="U26" s="90"/>
      <c r="V26" s="90"/>
      <c r="W26" s="91"/>
      <c r="X26" s="91"/>
      <c r="Y26" s="91"/>
      <c r="Z26" s="91"/>
      <c r="AA26" s="91"/>
      <c r="AB26" s="91"/>
      <c r="AC26" s="91"/>
      <c r="AD26" s="91"/>
      <c r="AE26" s="92"/>
      <c r="AF26" s="89"/>
      <c r="AG26" s="90"/>
      <c r="AH26" s="90"/>
      <c r="AI26" s="90"/>
      <c r="AJ26" s="90"/>
      <c r="AK26" s="90"/>
      <c r="AL26" s="90"/>
      <c r="AM26" s="90"/>
      <c r="AN26" s="93"/>
      <c r="AO26" s="84"/>
      <c r="AP26" s="83"/>
      <c r="AQ26" s="62"/>
      <c r="AR26" s="63"/>
      <c r="AS26" s="63"/>
      <c r="AT26" s="63"/>
      <c r="AU26" s="63"/>
      <c r="AV26" s="63"/>
      <c r="AW26" s="83"/>
      <c r="AX26" s="84"/>
      <c r="AY26" s="83"/>
      <c r="AZ26" s="62"/>
      <c r="BA26" s="63"/>
      <c r="BB26" s="63"/>
      <c r="BC26" s="85"/>
      <c r="BD26" s="84"/>
      <c r="BE26" s="63"/>
      <c r="BF26" s="63"/>
      <c r="BG26" s="83"/>
      <c r="BH26" s="79" t="s">
        <v>91</v>
      </c>
      <c r="BI26" s="80"/>
      <c r="BJ26" s="81"/>
      <c r="BK26" s="82"/>
      <c r="BL26" s="178"/>
      <c r="BM26" s="179"/>
      <c r="BN26" s="179"/>
      <c r="BO26" s="180"/>
      <c r="BP26" s="181"/>
      <c r="BQ26" s="182"/>
      <c r="BR26" s="182"/>
      <c r="BS26" s="183"/>
      <c r="BT26" s="15"/>
      <c r="BU26" s="15"/>
    </row>
    <row r="27" spans="1:73" ht="13.5">
      <c r="A27" s="66">
        <v>3</v>
      </c>
      <c r="B27" s="67"/>
      <c r="C27" s="86"/>
      <c r="D27" s="87"/>
      <c r="E27" s="87"/>
      <c r="F27" s="87"/>
      <c r="G27" s="87"/>
      <c r="H27" s="87"/>
      <c r="I27" s="87"/>
      <c r="J27" s="87"/>
      <c r="K27" s="87"/>
      <c r="L27" s="87"/>
      <c r="M27" s="87"/>
      <c r="N27" s="87"/>
      <c r="O27" s="88"/>
      <c r="P27" s="89"/>
      <c r="Q27" s="90"/>
      <c r="R27" s="90"/>
      <c r="S27" s="90"/>
      <c r="T27" s="90"/>
      <c r="U27" s="90"/>
      <c r="V27" s="90"/>
      <c r="W27" s="91"/>
      <c r="X27" s="91"/>
      <c r="Y27" s="91"/>
      <c r="Z27" s="91"/>
      <c r="AA27" s="91"/>
      <c r="AB27" s="91"/>
      <c r="AC27" s="91"/>
      <c r="AD27" s="91"/>
      <c r="AE27" s="92"/>
      <c r="AF27" s="89"/>
      <c r="AG27" s="90"/>
      <c r="AH27" s="90"/>
      <c r="AI27" s="90"/>
      <c r="AJ27" s="90"/>
      <c r="AK27" s="90"/>
      <c r="AL27" s="90"/>
      <c r="AM27" s="90"/>
      <c r="AN27" s="93"/>
      <c r="AO27" s="84"/>
      <c r="AP27" s="83"/>
      <c r="AQ27" s="62"/>
      <c r="AR27" s="63"/>
      <c r="AS27" s="63"/>
      <c r="AT27" s="63"/>
      <c r="AU27" s="63"/>
      <c r="AV27" s="63"/>
      <c r="AW27" s="83"/>
      <c r="AX27" s="84"/>
      <c r="AY27" s="83"/>
      <c r="AZ27" s="62"/>
      <c r="BA27" s="63"/>
      <c r="BB27" s="63"/>
      <c r="BC27" s="85"/>
      <c r="BD27" s="84"/>
      <c r="BE27" s="63"/>
      <c r="BF27" s="63"/>
      <c r="BG27" s="83"/>
      <c r="BH27" s="79" t="s">
        <v>91</v>
      </c>
      <c r="BI27" s="80"/>
      <c r="BJ27" s="81"/>
      <c r="BK27" s="82"/>
      <c r="BL27" s="178"/>
      <c r="BM27" s="179"/>
      <c r="BN27" s="179"/>
      <c r="BO27" s="180"/>
      <c r="BP27" s="181"/>
      <c r="BQ27" s="182"/>
      <c r="BR27" s="182"/>
      <c r="BS27" s="183"/>
      <c r="BT27" s="15"/>
      <c r="BU27" s="15"/>
    </row>
    <row r="28" spans="1:73" ht="13.5">
      <c r="A28" s="66">
        <v>4</v>
      </c>
      <c r="B28" s="67"/>
      <c r="C28" s="86"/>
      <c r="D28" s="87"/>
      <c r="E28" s="87"/>
      <c r="F28" s="87"/>
      <c r="G28" s="87"/>
      <c r="H28" s="87"/>
      <c r="I28" s="87"/>
      <c r="J28" s="87"/>
      <c r="K28" s="87"/>
      <c r="L28" s="87"/>
      <c r="M28" s="87"/>
      <c r="N28" s="87"/>
      <c r="O28" s="88"/>
      <c r="P28" s="89"/>
      <c r="Q28" s="90"/>
      <c r="R28" s="90"/>
      <c r="S28" s="90"/>
      <c r="T28" s="90"/>
      <c r="U28" s="90"/>
      <c r="V28" s="90"/>
      <c r="W28" s="91"/>
      <c r="X28" s="91"/>
      <c r="Y28" s="91"/>
      <c r="Z28" s="91"/>
      <c r="AA28" s="91"/>
      <c r="AB28" s="91"/>
      <c r="AC28" s="91"/>
      <c r="AD28" s="91"/>
      <c r="AE28" s="92"/>
      <c r="AF28" s="89"/>
      <c r="AG28" s="90"/>
      <c r="AH28" s="90"/>
      <c r="AI28" s="90"/>
      <c r="AJ28" s="90"/>
      <c r="AK28" s="90"/>
      <c r="AL28" s="90"/>
      <c r="AM28" s="90"/>
      <c r="AN28" s="93"/>
      <c r="AO28" s="84"/>
      <c r="AP28" s="83"/>
      <c r="AQ28" s="62"/>
      <c r="AR28" s="63"/>
      <c r="AS28" s="63"/>
      <c r="AT28" s="63"/>
      <c r="AU28" s="63"/>
      <c r="AV28" s="63"/>
      <c r="AW28" s="83"/>
      <c r="AX28" s="84"/>
      <c r="AY28" s="83"/>
      <c r="AZ28" s="62"/>
      <c r="BA28" s="63"/>
      <c r="BB28" s="63"/>
      <c r="BC28" s="85"/>
      <c r="BD28" s="84"/>
      <c r="BE28" s="63"/>
      <c r="BF28" s="63"/>
      <c r="BG28" s="83"/>
      <c r="BH28" s="79" t="s">
        <v>91</v>
      </c>
      <c r="BI28" s="80"/>
      <c r="BJ28" s="81"/>
      <c r="BK28" s="82"/>
      <c r="BL28" s="178"/>
      <c r="BM28" s="179"/>
      <c r="BN28" s="179"/>
      <c r="BO28" s="180"/>
      <c r="BP28" s="181"/>
      <c r="BQ28" s="182"/>
      <c r="BR28" s="182"/>
      <c r="BS28" s="183"/>
      <c r="BT28" s="15"/>
      <c r="BU28" s="15"/>
    </row>
    <row r="29" spans="1:73" ht="13.5">
      <c r="A29" s="66">
        <v>5</v>
      </c>
      <c r="B29" s="67"/>
      <c r="C29" s="86"/>
      <c r="D29" s="87"/>
      <c r="E29" s="87"/>
      <c r="F29" s="87"/>
      <c r="G29" s="87"/>
      <c r="H29" s="87"/>
      <c r="I29" s="87"/>
      <c r="J29" s="87"/>
      <c r="K29" s="87"/>
      <c r="L29" s="87"/>
      <c r="M29" s="87"/>
      <c r="N29" s="87"/>
      <c r="O29" s="88"/>
      <c r="P29" s="89"/>
      <c r="Q29" s="90"/>
      <c r="R29" s="90"/>
      <c r="S29" s="90"/>
      <c r="T29" s="90"/>
      <c r="U29" s="90"/>
      <c r="V29" s="90"/>
      <c r="W29" s="91"/>
      <c r="X29" s="91"/>
      <c r="Y29" s="91"/>
      <c r="Z29" s="91"/>
      <c r="AA29" s="91"/>
      <c r="AB29" s="91"/>
      <c r="AC29" s="91"/>
      <c r="AD29" s="91"/>
      <c r="AE29" s="92"/>
      <c r="AF29" s="89"/>
      <c r="AG29" s="90"/>
      <c r="AH29" s="90"/>
      <c r="AI29" s="90"/>
      <c r="AJ29" s="90"/>
      <c r="AK29" s="90"/>
      <c r="AL29" s="90"/>
      <c r="AM29" s="90"/>
      <c r="AN29" s="93"/>
      <c r="AO29" s="84"/>
      <c r="AP29" s="83"/>
      <c r="AQ29" s="62"/>
      <c r="AR29" s="63"/>
      <c r="AS29" s="63"/>
      <c r="AT29" s="63"/>
      <c r="AU29" s="63"/>
      <c r="AV29" s="63"/>
      <c r="AW29" s="83"/>
      <c r="AX29" s="84"/>
      <c r="AY29" s="83"/>
      <c r="AZ29" s="62"/>
      <c r="BA29" s="63"/>
      <c r="BB29" s="63"/>
      <c r="BC29" s="85"/>
      <c r="BD29" s="84"/>
      <c r="BE29" s="63"/>
      <c r="BF29" s="63"/>
      <c r="BG29" s="83"/>
      <c r="BH29" s="79" t="s">
        <v>91</v>
      </c>
      <c r="BI29" s="80"/>
      <c r="BJ29" s="81"/>
      <c r="BK29" s="82"/>
      <c r="BL29" s="178"/>
      <c r="BM29" s="179"/>
      <c r="BN29" s="179"/>
      <c r="BO29" s="180"/>
      <c r="BP29" s="181"/>
      <c r="BQ29" s="182"/>
      <c r="BR29" s="182"/>
      <c r="BS29" s="183"/>
      <c r="BT29" s="15"/>
      <c r="BU29" s="15"/>
    </row>
    <row r="30" spans="1:73" ht="13.5">
      <c r="A30" s="66">
        <v>6</v>
      </c>
      <c r="B30" s="67"/>
      <c r="C30" s="86"/>
      <c r="D30" s="87"/>
      <c r="E30" s="87"/>
      <c r="F30" s="87"/>
      <c r="G30" s="87"/>
      <c r="H30" s="87"/>
      <c r="I30" s="87"/>
      <c r="J30" s="87"/>
      <c r="K30" s="87"/>
      <c r="L30" s="87"/>
      <c r="M30" s="87"/>
      <c r="N30" s="87"/>
      <c r="O30" s="88"/>
      <c r="P30" s="89"/>
      <c r="Q30" s="90"/>
      <c r="R30" s="90"/>
      <c r="S30" s="90"/>
      <c r="T30" s="90"/>
      <c r="U30" s="90"/>
      <c r="V30" s="90"/>
      <c r="W30" s="91"/>
      <c r="X30" s="91"/>
      <c r="Y30" s="91"/>
      <c r="Z30" s="91"/>
      <c r="AA30" s="91"/>
      <c r="AB30" s="91"/>
      <c r="AC30" s="91"/>
      <c r="AD30" s="91"/>
      <c r="AE30" s="92"/>
      <c r="AF30" s="89"/>
      <c r="AG30" s="90"/>
      <c r="AH30" s="90"/>
      <c r="AI30" s="90"/>
      <c r="AJ30" s="90"/>
      <c r="AK30" s="90"/>
      <c r="AL30" s="90"/>
      <c r="AM30" s="90"/>
      <c r="AN30" s="93"/>
      <c r="AO30" s="84"/>
      <c r="AP30" s="83"/>
      <c r="AQ30" s="62"/>
      <c r="AR30" s="63"/>
      <c r="AS30" s="63"/>
      <c r="AT30" s="63"/>
      <c r="AU30" s="63"/>
      <c r="AV30" s="63"/>
      <c r="AW30" s="83"/>
      <c r="AX30" s="84"/>
      <c r="AY30" s="83"/>
      <c r="AZ30" s="62"/>
      <c r="BA30" s="63"/>
      <c r="BB30" s="63"/>
      <c r="BC30" s="85"/>
      <c r="BD30" s="84"/>
      <c r="BE30" s="63"/>
      <c r="BF30" s="63"/>
      <c r="BG30" s="83"/>
      <c r="BH30" s="79" t="s">
        <v>91</v>
      </c>
      <c r="BI30" s="80"/>
      <c r="BJ30" s="81"/>
      <c r="BK30" s="82"/>
      <c r="BL30" s="178"/>
      <c r="BM30" s="179"/>
      <c r="BN30" s="179"/>
      <c r="BO30" s="180"/>
      <c r="BP30" s="181"/>
      <c r="BQ30" s="182"/>
      <c r="BR30" s="182"/>
      <c r="BS30" s="183"/>
      <c r="BT30" s="15"/>
      <c r="BU30" s="15"/>
    </row>
    <row r="31" spans="1:73" ht="13.5">
      <c r="A31" s="66">
        <v>7</v>
      </c>
      <c r="B31" s="67"/>
      <c r="C31" s="86"/>
      <c r="D31" s="87"/>
      <c r="E31" s="87"/>
      <c r="F31" s="87"/>
      <c r="G31" s="87"/>
      <c r="H31" s="87"/>
      <c r="I31" s="87"/>
      <c r="J31" s="87"/>
      <c r="K31" s="87"/>
      <c r="L31" s="87"/>
      <c r="M31" s="87"/>
      <c r="N31" s="87"/>
      <c r="O31" s="88"/>
      <c r="P31" s="89"/>
      <c r="Q31" s="90"/>
      <c r="R31" s="90"/>
      <c r="S31" s="90"/>
      <c r="T31" s="90"/>
      <c r="U31" s="90"/>
      <c r="V31" s="90"/>
      <c r="W31" s="91"/>
      <c r="X31" s="91"/>
      <c r="Y31" s="91"/>
      <c r="Z31" s="91"/>
      <c r="AA31" s="91"/>
      <c r="AB31" s="91"/>
      <c r="AC31" s="91"/>
      <c r="AD31" s="91"/>
      <c r="AE31" s="92"/>
      <c r="AF31" s="89"/>
      <c r="AG31" s="90"/>
      <c r="AH31" s="90"/>
      <c r="AI31" s="90"/>
      <c r="AJ31" s="90"/>
      <c r="AK31" s="90"/>
      <c r="AL31" s="90"/>
      <c r="AM31" s="90"/>
      <c r="AN31" s="93"/>
      <c r="AO31" s="84"/>
      <c r="AP31" s="83"/>
      <c r="AQ31" s="62"/>
      <c r="AR31" s="63"/>
      <c r="AS31" s="63"/>
      <c r="AT31" s="63"/>
      <c r="AU31" s="63"/>
      <c r="AV31" s="63"/>
      <c r="AW31" s="83"/>
      <c r="AX31" s="84"/>
      <c r="AY31" s="83"/>
      <c r="AZ31" s="62"/>
      <c r="BA31" s="63"/>
      <c r="BB31" s="63"/>
      <c r="BC31" s="85"/>
      <c r="BD31" s="84"/>
      <c r="BE31" s="63"/>
      <c r="BF31" s="63"/>
      <c r="BG31" s="83"/>
      <c r="BH31" s="79" t="s">
        <v>91</v>
      </c>
      <c r="BI31" s="80"/>
      <c r="BJ31" s="81"/>
      <c r="BK31" s="82"/>
      <c r="BL31" s="178"/>
      <c r="BM31" s="179"/>
      <c r="BN31" s="179"/>
      <c r="BO31" s="180"/>
      <c r="BP31" s="181"/>
      <c r="BQ31" s="182"/>
      <c r="BR31" s="182"/>
      <c r="BS31" s="183"/>
      <c r="BT31" s="15"/>
      <c r="BU31" s="15"/>
    </row>
    <row r="32" spans="1:73" ht="13.5">
      <c r="A32" s="66">
        <v>8</v>
      </c>
      <c r="B32" s="67"/>
      <c r="C32" s="86"/>
      <c r="D32" s="87"/>
      <c r="E32" s="87"/>
      <c r="F32" s="87"/>
      <c r="G32" s="87"/>
      <c r="H32" s="87"/>
      <c r="I32" s="87"/>
      <c r="J32" s="87"/>
      <c r="K32" s="87"/>
      <c r="L32" s="87"/>
      <c r="M32" s="87"/>
      <c r="N32" s="87"/>
      <c r="O32" s="88"/>
      <c r="P32" s="89"/>
      <c r="Q32" s="90"/>
      <c r="R32" s="90"/>
      <c r="S32" s="90"/>
      <c r="T32" s="90"/>
      <c r="U32" s="90"/>
      <c r="V32" s="90"/>
      <c r="W32" s="91"/>
      <c r="X32" s="91"/>
      <c r="Y32" s="91"/>
      <c r="Z32" s="91"/>
      <c r="AA32" s="91"/>
      <c r="AB32" s="91"/>
      <c r="AC32" s="91"/>
      <c r="AD32" s="91"/>
      <c r="AE32" s="92"/>
      <c r="AF32" s="89"/>
      <c r="AG32" s="90"/>
      <c r="AH32" s="90"/>
      <c r="AI32" s="90"/>
      <c r="AJ32" s="90"/>
      <c r="AK32" s="90"/>
      <c r="AL32" s="90"/>
      <c r="AM32" s="90"/>
      <c r="AN32" s="93"/>
      <c r="AO32" s="84"/>
      <c r="AP32" s="83"/>
      <c r="AQ32" s="62"/>
      <c r="AR32" s="63"/>
      <c r="AS32" s="63"/>
      <c r="AT32" s="63"/>
      <c r="AU32" s="63"/>
      <c r="AV32" s="63"/>
      <c r="AW32" s="83"/>
      <c r="AX32" s="84"/>
      <c r="AY32" s="83"/>
      <c r="AZ32" s="62"/>
      <c r="BA32" s="63"/>
      <c r="BB32" s="63"/>
      <c r="BC32" s="85"/>
      <c r="BD32" s="84"/>
      <c r="BE32" s="63"/>
      <c r="BF32" s="63"/>
      <c r="BG32" s="83"/>
      <c r="BH32" s="79" t="s">
        <v>91</v>
      </c>
      <c r="BI32" s="80"/>
      <c r="BJ32" s="81"/>
      <c r="BK32" s="82"/>
      <c r="BL32" s="178"/>
      <c r="BM32" s="179"/>
      <c r="BN32" s="179"/>
      <c r="BO32" s="180"/>
      <c r="BP32" s="181"/>
      <c r="BQ32" s="182"/>
      <c r="BR32" s="182"/>
      <c r="BS32" s="183"/>
      <c r="BT32" s="15"/>
      <c r="BU32" s="15"/>
    </row>
    <row r="33" spans="1:73" ht="13.5">
      <c r="A33" s="66">
        <v>9</v>
      </c>
      <c r="B33" s="67"/>
      <c r="C33" s="86"/>
      <c r="D33" s="87"/>
      <c r="E33" s="87"/>
      <c r="F33" s="87"/>
      <c r="G33" s="87"/>
      <c r="H33" s="87"/>
      <c r="I33" s="87"/>
      <c r="J33" s="87"/>
      <c r="K33" s="87"/>
      <c r="L33" s="87"/>
      <c r="M33" s="87"/>
      <c r="N33" s="87"/>
      <c r="O33" s="88"/>
      <c r="P33" s="89"/>
      <c r="Q33" s="90"/>
      <c r="R33" s="90"/>
      <c r="S33" s="90"/>
      <c r="T33" s="90"/>
      <c r="U33" s="90"/>
      <c r="V33" s="90"/>
      <c r="W33" s="91"/>
      <c r="X33" s="91"/>
      <c r="Y33" s="91"/>
      <c r="Z33" s="91"/>
      <c r="AA33" s="91"/>
      <c r="AB33" s="91"/>
      <c r="AC33" s="91"/>
      <c r="AD33" s="91"/>
      <c r="AE33" s="92"/>
      <c r="AF33" s="89"/>
      <c r="AG33" s="90"/>
      <c r="AH33" s="90"/>
      <c r="AI33" s="90"/>
      <c r="AJ33" s="90"/>
      <c r="AK33" s="90"/>
      <c r="AL33" s="90"/>
      <c r="AM33" s="90"/>
      <c r="AN33" s="93"/>
      <c r="AO33" s="84"/>
      <c r="AP33" s="83"/>
      <c r="AQ33" s="62"/>
      <c r="AR33" s="63"/>
      <c r="AS33" s="63"/>
      <c r="AT33" s="63"/>
      <c r="AU33" s="63"/>
      <c r="AV33" s="63"/>
      <c r="AW33" s="83"/>
      <c r="AX33" s="84"/>
      <c r="AY33" s="83"/>
      <c r="AZ33" s="62"/>
      <c r="BA33" s="63"/>
      <c r="BB33" s="63"/>
      <c r="BC33" s="85"/>
      <c r="BD33" s="84"/>
      <c r="BE33" s="63"/>
      <c r="BF33" s="63"/>
      <c r="BG33" s="83"/>
      <c r="BH33" s="79" t="s">
        <v>91</v>
      </c>
      <c r="BI33" s="80"/>
      <c r="BJ33" s="81"/>
      <c r="BK33" s="82"/>
      <c r="BL33" s="178"/>
      <c r="BM33" s="179"/>
      <c r="BN33" s="179"/>
      <c r="BO33" s="180"/>
      <c r="BP33" s="181"/>
      <c r="BQ33" s="182"/>
      <c r="BR33" s="182"/>
      <c r="BS33" s="183"/>
      <c r="BT33" s="15"/>
      <c r="BU33" s="15"/>
    </row>
    <row r="34" spans="1:73" ht="13.5">
      <c r="A34" s="66">
        <v>10</v>
      </c>
      <c r="B34" s="67"/>
      <c r="C34" s="86"/>
      <c r="D34" s="87"/>
      <c r="E34" s="87"/>
      <c r="F34" s="87"/>
      <c r="G34" s="87"/>
      <c r="H34" s="87"/>
      <c r="I34" s="87"/>
      <c r="J34" s="87"/>
      <c r="K34" s="87"/>
      <c r="L34" s="87"/>
      <c r="M34" s="87"/>
      <c r="N34" s="87"/>
      <c r="O34" s="88"/>
      <c r="P34" s="89"/>
      <c r="Q34" s="90"/>
      <c r="R34" s="90"/>
      <c r="S34" s="90"/>
      <c r="T34" s="90"/>
      <c r="U34" s="90"/>
      <c r="V34" s="90"/>
      <c r="W34" s="91"/>
      <c r="X34" s="91"/>
      <c r="Y34" s="91"/>
      <c r="Z34" s="91"/>
      <c r="AA34" s="91"/>
      <c r="AB34" s="91"/>
      <c r="AC34" s="91"/>
      <c r="AD34" s="91"/>
      <c r="AE34" s="92"/>
      <c r="AF34" s="89"/>
      <c r="AG34" s="90"/>
      <c r="AH34" s="90"/>
      <c r="AI34" s="90"/>
      <c r="AJ34" s="90"/>
      <c r="AK34" s="90"/>
      <c r="AL34" s="90"/>
      <c r="AM34" s="90"/>
      <c r="AN34" s="93"/>
      <c r="AO34" s="84"/>
      <c r="AP34" s="83"/>
      <c r="AQ34" s="62"/>
      <c r="AR34" s="63"/>
      <c r="AS34" s="63"/>
      <c r="AT34" s="63"/>
      <c r="AU34" s="63"/>
      <c r="AV34" s="63"/>
      <c r="AW34" s="83"/>
      <c r="AX34" s="84"/>
      <c r="AY34" s="83"/>
      <c r="AZ34" s="62"/>
      <c r="BA34" s="63"/>
      <c r="BB34" s="63"/>
      <c r="BC34" s="85"/>
      <c r="BD34" s="84"/>
      <c r="BE34" s="63"/>
      <c r="BF34" s="63"/>
      <c r="BG34" s="83"/>
      <c r="BH34" s="79" t="s">
        <v>91</v>
      </c>
      <c r="BI34" s="80"/>
      <c r="BJ34" s="81"/>
      <c r="BK34" s="82"/>
      <c r="BL34" s="178"/>
      <c r="BM34" s="179"/>
      <c r="BN34" s="179"/>
      <c r="BO34" s="180"/>
      <c r="BP34" s="181"/>
      <c r="BQ34" s="182"/>
      <c r="BR34" s="182"/>
      <c r="BS34" s="183"/>
      <c r="BT34" s="15"/>
      <c r="BU34" s="15"/>
    </row>
    <row r="35" spans="1:73" ht="13.5">
      <c r="A35" s="66">
        <v>11</v>
      </c>
      <c r="B35" s="67"/>
      <c r="C35" s="86"/>
      <c r="D35" s="87"/>
      <c r="E35" s="87"/>
      <c r="F35" s="87"/>
      <c r="G35" s="87"/>
      <c r="H35" s="87"/>
      <c r="I35" s="87"/>
      <c r="J35" s="87"/>
      <c r="K35" s="63"/>
      <c r="L35" s="63"/>
      <c r="M35" s="63"/>
      <c r="N35" s="63"/>
      <c r="O35" s="83"/>
      <c r="P35" s="89"/>
      <c r="Q35" s="90"/>
      <c r="R35" s="90"/>
      <c r="S35" s="90"/>
      <c r="T35" s="90"/>
      <c r="U35" s="90"/>
      <c r="V35" s="90"/>
      <c r="W35" s="91"/>
      <c r="X35" s="91"/>
      <c r="Y35" s="91"/>
      <c r="Z35" s="91"/>
      <c r="AA35" s="91"/>
      <c r="AB35" s="91"/>
      <c r="AC35" s="91"/>
      <c r="AD35" s="91"/>
      <c r="AE35" s="92"/>
      <c r="AF35" s="89"/>
      <c r="AG35" s="90"/>
      <c r="AH35" s="90"/>
      <c r="AI35" s="90"/>
      <c r="AJ35" s="90"/>
      <c r="AK35" s="90"/>
      <c r="AL35" s="90"/>
      <c r="AM35" s="90"/>
      <c r="AN35" s="93"/>
      <c r="AO35" s="84"/>
      <c r="AP35" s="83"/>
      <c r="AQ35" s="62"/>
      <c r="AR35" s="63"/>
      <c r="AS35" s="63"/>
      <c r="AT35" s="63"/>
      <c r="AU35" s="63"/>
      <c r="AV35" s="63"/>
      <c r="AW35" s="83"/>
      <c r="AX35" s="84"/>
      <c r="AY35" s="83"/>
      <c r="AZ35" s="62"/>
      <c r="BA35" s="63"/>
      <c r="BB35" s="63"/>
      <c r="BC35" s="85"/>
      <c r="BD35" s="84"/>
      <c r="BE35" s="63"/>
      <c r="BF35" s="63"/>
      <c r="BG35" s="83"/>
      <c r="BH35" s="79" t="s">
        <v>91</v>
      </c>
      <c r="BI35" s="80"/>
      <c r="BJ35" s="81"/>
      <c r="BK35" s="82"/>
      <c r="BL35" s="178"/>
      <c r="BM35" s="179"/>
      <c r="BN35" s="179"/>
      <c r="BO35" s="180"/>
      <c r="BP35" s="181"/>
      <c r="BQ35" s="182"/>
      <c r="BR35" s="182"/>
      <c r="BS35" s="183"/>
      <c r="BT35" s="15"/>
      <c r="BU35" s="15"/>
    </row>
    <row r="36" spans="1:73" ht="13.5">
      <c r="A36" s="66">
        <v>12</v>
      </c>
      <c r="B36" s="67"/>
      <c r="C36" s="86"/>
      <c r="D36" s="87"/>
      <c r="E36" s="87"/>
      <c r="F36" s="87"/>
      <c r="G36" s="87"/>
      <c r="H36" s="87"/>
      <c r="I36" s="87"/>
      <c r="J36" s="87"/>
      <c r="K36" s="87"/>
      <c r="L36" s="87"/>
      <c r="M36" s="87"/>
      <c r="N36" s="87"/>
      <c r="O36" s="88"/>
      <c r="P36" s="89"/>
      <c r="Q36" s="90"/>
      <c r="R36" s="90"/>
      <c r="S36" s="90"/>
      <c r="T36" s="90"/>
      <c r="U36" s="90"/>
      <c r="V36" s="90"/>
      <c r="W36" s="91"/>
      <c r="X36" s="91"/>
      <c r="Y36" s="91"/>
      <c r="Z36" s="91"/>
      <c r="AA36" s="91"/>
      <c r="AB36" s="91"/>
      <c r="AC36" s="91"/>
      <c r="AD36" s="91"/>
      <c r="AE36" s="92"/>
      <c r="AF36" s="89"/>
      <c r="AG36" s="90"/>
      <c r="AH36" s="90"/>
      <c r="AI36" s="90"/>
      <c r="AJ36" s="90"/>
      <c r="AK36" s="90"/>
      <c r="AL36" s="90"/>
      <c r="AM36" s="90"/>
      <c r="AN36" s="93"/>
      <c r="AO36" s="84"/>
      <c r="AP36" s="83"/>
      <c r="AQ36" s="62"/>
      <c r="AR36" s="63"/>
      <c r="AS36" s="63"/>
      <c r="AT36" s="63"/>
      <c r="AU36" s="63"/>
      <c r="AV36" s="63"/>
      <c r="AW36" s="83"/>
      <c r="AX36" s="84"/>
      <c r="AY36" s="83"/>
      <c r="AZ36" s="62"/>
      <c r="BA36" s="63"/>
      <c r="BB36" s="63"/>
      <c r="BC36" s="85"/>
      <c r="BD36" s="84"/>
      <c r="BE36" s="63"/>
      <c r="BF36" s="63"/>
      <c r="BG36" s="83"/>
      <c r="BH36" s="79" t="s">
        <v>91</v>
      </c>
      <c r="BI36" s="80"/>
      <c r="BJ36" s="81"/>
      <c r="BK36" s="82"/>
      <c r="BL36" s="178"/>
      <c r="BM36" s="179"/>
      <c r="BN36" s="179"/>
      <c r="BO36" s="180"/>
      <c r="BP36" s="181"/>
      <c r="BQ36" s="182"/>
      <c r="BR36" s="182"/>
      <c r="BS36" s="183"/>
      <c r="BT36" s="15"/>
      <c r="BU36" s="15"/>
    </row>
    <row r="37" spans="1:73" ht="13.5">
      <c r="A37" s="66">
        <v>13</v>
      </c>
      <c r="B37" s="67"/>
      <c r="C37" s="86"/>
      <c r="D37" s="87"/>
      <c r="E37" s="87"/>
      <c r="F37" s="87"/>
      <c r="G37" s="87"/>
      <c r="H37" s="87"/>
      <c r="I37" s="87"/>
      <c r="J37" s="87"/>
      <c r="K37" s="87"/>
      <c r="L37" s="87"/>
      <c r="M37" s="87"/>
      <c r="N37" s="87"/>
      <c r="O37" s="88"/>
      <c r="P37" s="89"/>
      <c r="Q37" s="90"/>
      <c r="R37" s="90"/>
      <c r="S37" s="90"/>
      <c r="T37" s="90"/>
      <c r="U37" s="90"/>
      <c r="V37" s="90"/>
      <c r="W37" s="91"/>
      <c r="X37" s="91"/>
      <c r="Y37" s="91"/>
      <c r="Z37" s="91"/>
      <c r="AA37" s="91"/>
      <c r="AB37" s="91"/>
      <c r="AC37" s="91"/>
      <c r="AD37" s="91"/>
      <c r="AE37" s="92"/>
      <c r="AF37" s="89"/>
      <c r="AG37" s="90"/>
      <c r="AH37" s="90"/>
      <c r="AI37" s="90"/>
      <c r="AJ37" s="90"/>
      <c r="AK37" s="90"/>
      <c r="AL37" s="90"/>
      <c r="AM37" s="90"/>
      <c r="AN37" s="93"/>
      <c r="AO37" s="84"/>
      <c r="AP37" s="83"/>
      <c r="AQ37" s="62"/>
      <c r="AR37" s="63"/>
      <c r="AS37" s="63"/>
      <c r="AT37" s="63"/>
      <c r="AU37" s="63"/>
      <c r="AV37" s="63"/>
      <c r="AW37" s="83"/>
      <c r="AX37" s="84"/>
      <c r="AY37" s="83"/>
      <c r="AZ37" s="62"/>
      <c r="BA37" s="63"/>
      <c r="BB37" s="63"/>
      <c r="BC37" s="85"/>
      <c r="BD37" s="84"/>
      <c r="BE37" s="63"/>
      <c r="BF37" s="63"/>
      <c r="BG37" s="83"/>
      <c r="BH37" s="79" t="s">
        <v>91</v>
      </c>
      <c r="BI37" s="80"/>
      <c r="BJ37" s="81"/>
      <c r="BK37" s="82"/>
      <c r="BL37" s="178"/>
      <c r="BM37" s="179"/>
      <c r="BN37" s="179"/>
      <c r="BO37" s="180"/>
      <c r="BP37" s="181"/>
      <c r="BQ37" s="182"/>
      <c r="BR37" s="182"/>
      <c r="BS37" s="183"/>
      <c r="BT37" s="15"/>
      <c r="BU37" s="15"/>
    </row>
    <row r="38" spans="1:73" ht="13.5">
      <c r="A38" s="66">
        <v>14</v>
      </c>
      <c r="B38" s="67"/>
      <c r="C38" s="86"/>
      <c r="D38" s="87"/>
      <c r="E38" s="87"/>
      <c r="F38" s="87"/>
      <c r="G38" s="87"/>
      <c r="H38" s="87"/>
      <c r="I38" s="87"/>
      <c r="J38" s="87"/>
      <c r="K38" s="87"/>
      <c r="L38" s="87"/>
      <c r="M38" s="87"/>
      <c r="N38" s="87"/>
      <c r="O38" s="88"/>
      <c r="P38" s="89"/>
      <c r="Q38" s="90"/>
      <c r="R38" s="90"/>
      <c r="S38" s="90"/>
      <c r="T38" s="90"/>
      <c r="U38" s="90"/>
      <c r="V38" s="90"/>
      <c r="W38" s="91"/>
      <c r="X38" s="91"/>
      <c r="Y38" s="91"/>
      <c r="Z38" s="91"/>
      <c r="AA38" s="91"/>
      <c r="AB38" s="91"/>
      <c r="AC38" s="91"/>
      <c r="AD38" s="91"/>
      <c r="AE38" s="92"/>
      <c r="AF38" s="89"/>
      <c r="AG38" s="90"/>
      <c r="AH38" s="90"/>
      <c r="AI38" s="90"/>
      <c r="AJ38" s="90"/>
      <c r="AK38" s="90"/>
      <c r="AL38" s="90"/>
      <c r="AM38" s="90"/>
      <c r="AN38" s="93"/>
      <c r="AO38" s="84"/>
      <c r="AP38" s="83"/>
      <c r="AQ38" s="62"/>
      <c r="AR38" s="63"/>
      <c r="AS38" s="63"/>
      <c r="AT38" s="63"/>
      <c r="AU38" s="63"/>
      <c r="AV38" s="63"/>
      <c r="AW38" s="83"/>
      <c r="AX38" s="84"/>
      <c r="AY38" s="83"/>
      <c r="AZ38" s="62"/>
      <c r="BA38" s="63"/>
      <c r="BB38" s="63"/>
      <c r="BC38" s="85"/>
      <c r="BD38" s="84"/>
      <c r="BE38" s="63"/>
      <c r="BF38" s="63"/>
      <c r="BG38" s="83"/>
      <c r="BH38" s="79" t="s">
        <v>91</v>
      </c>
      <c r="BI38" s="80"/>
      <c r="BJ38" s="81"/>
      <c r="BK38" s="82"/>
      <c r="BL38" s="178"/>
      <c r="BM38" s="179"/>
      <c r="BN38" s="179"/>
      <c r="BO38" s="180"/>
      <c r="BP38" s="181"/>
      <c r="BQ38" s="182"/>
      <c r="BR38" s="182"/>
      <c r="BS38" s="183"/>
      <c r="BT38" s="15"/>
      <c r="BU38" s="15"/>
    </row>
    <row r="39" spans="1:73" ht="13.5">
      <c r="A39" s="66">
        <v>15</v>
      </c>
      <c r="B39" s="67"/>
      <c r="C39" s="86"/>
      <c r="D39" s="87"/>
      <c r="E39" s="87"/>
      <c r="F39" s="87"/>
      <c r="G39" s="87"/>
      <c r="H39" s="87"/>
      <c r="I39" s="87"/>
      <c r="J39" s="87"/>
      <c r="K39" s="87"/>
      <c r="L39" s="87"/>
      <c r="M39" s="87"/>
      <c r="N39" s="87"/>
      <c r="O39" s="88"/>
      <c r="P39" s="89"/>
      <c r="Q39" s="90"/>
      <c r="R39" s="90"/>
      <c r="S39" s="90"/>
      <c r="T39" s="90"/>
      <c r="U39" s="90"/>
      <c r="V39" s="90"/>
      <c r="W39" s="91"/>
      <c r="X39" s="91"/>
      <c r="Y39" s="91"/>
      <c r="Z39" s="91"/>
      <c r="AA39" s="91"/>
      <c r="AB39" s="91"/>
      <c r="AC39" s="91"/>
      <c r="AD39" s="91"/>
      <c r="AE39" s="92"/>
      <c r="AF39" s="89"/>
      <c r="AG39" s="90"/>
      <c r="AH39" s="90"/>
      <c r="AI39" s="90"/>
      <c r="AJ39" s="90"/>
      <c r="AK39" s="90"/>
      <c r="AL39" s="90"/>
      <c r="AM39" s="90"/>
      <c r="AN39" s="93"/>
      <c r="AO39" s="84"/>
      <c r="AP39" s="83"/>
      <c r="AQ39" s="62"/>
      <c r="AR39" s="63"/>
      <c r="AS39" s="63"/>
      <c r="AT39" s="63"/>
      <c r="AU39" s="63"/>
      <c r="AV39" s="63"/>
      <c r="AW39" s="83"/>
      <c r="AX39" s="84"/>
      <c r="AY39" s="83"/>
      <c r="AZ39" s="62"/>
      <c r="BA39" s="63"/>
      <c r="BB39" s="63"/>
      <c r="BC39" s="85"/>
      <c r="BD39" s="84"/>
      <c r="BE39" s="63"/>
      <c r="BF39" s="63"/>
      <c r="BG39" s="83"/>
      <c r="BH39" s="79" t="s">
        <v>91</v>
      </c>
      <c r="BI39" s="80"/>
      <c r="BJ39" s="81"/>
      <c r="BK39" s="82"/>
      <c r="BL39" s="178"/>
      <c r="BM39" s="179"/>
      <c r="BN39" s="179"/>
      <c r="BO39" s="180"/>
      <c r="BP39" s="181"/>
      <c r="BQ39" s="182"/>
      <c r="BR39" s="182"/>
      <c r="BS39" s="183"/>
      <c r="BT39" s="15"/>
      <c r="BU39" s="15"/>
    </row>
    <row r="40" spans="1:73" ht="13.5">
      <c r="A40" s="66">
        <v>16</v>
      </c>
      <c r="B40" s="67"/>
      <c r="C40" s="86"/>
      <c r="D40" s="87"/>
      <c r="E40" s="87"/>
      <c r="F40" s="87"/>
      <c r="G40" s="87"/>
      <c r="H40" s="87"/>
      <c r="I40" s="87"/>
      <c r="J40" s="87"/>
      <c r="K40" s="87"/>
      <c r="L40" s="87"/>
      <c r="M40" s="87"/>
      <c r="N40" s="87"/>
      <c r="O40" s="88"/>
      <c r="P40" s="89"/>
      <c r="Q40" s="90"/>
      <c r="R40" s="90"/>
      <c r="S40" s="90"/>
      <c r="T40" s="90"/>
      <c r="U40" s="90"/>
      <c r="V40" s="90"/>
      <c r="W40" s="91"/>
      <c r="X40" s="91"/>
      <c r="Y40" s="91"/>
      <c r="Z40" s="91"/>
      <c r="AA40" s="91"/>
      <c r="AB40" s="91"/>
      <c r="AC40" s="91"/>
      <c r="AD40" s="91"/>
      <c r="AE40" s="92"/>
      <c r="AF40" s="89"/>
      <c r="AG40" s="90"/>
      <c r="AH40" s="90"/>
      <c r="AI40" s="90"/>
      <c r="AJ40" s="90"/>
      <c r="AK40" s="90"/>
      <c r="AL40" s="90"/>
      <c r="AM40" s="90"/>
      <c r="AN40" s="93"/>
      <c r="AO40" s="84"/>
      <c r="AP40" s="83"/>
      <c r="AQ40" s="62"/>
      <c r="AR40" s="63"/>
      <c r="AS40" s="63"/>
      <c r="AT40" s="63"/>
      <c r="AU40" s="63"/>
      <c r="AV40" s="63"/>
      <c r="AW40" s="83"/>
      <c r="AX40" s="84"/>
      <c r="AY40" s="83"/>
      <c r="AZ40" s="62"/>
      <c r="BA40" s="63"/>
      <c r="BB40" s="63"/>
      <c r="BC40" s="85"/>
      <c r="BD40" s="84"/>
      <c r="BE40" s="63"/>
      <c r="BF40" s="63"/>
      <c r="BG40" s="83"/>
      <c r="BH40" s="79" t="s">
        <v>91</v>
      </c>
      <c r="BI40" s="80"/>
      <c r="BJ40" s="81"/>
      <c r="BK40" s="82"/>
      <c r="BL40" s="178"/>
      <c r="BM40" s="179"/>
      <c r="BN40" s="179"/>
      <c r="BO40" s="180"/>
      <c r="BP40" s="181"/>
      <c r="BQ40" s="182"/>
      <c r="BR40" s="182"/>
      <c r="BS40" s="183"/>
      <c r="BT40" s="15"/>
      <c r="BU40" s="15"/>
    </row>
    <row r="41" spans="1:73" ht="13.5">
      <c r="A41" s="66">
        <v>17</v>
      </c>
      <c r="B41" s="67"/>
      <c r="C41" s="86"/>
      <c r="D41" s="87"/>
      <c r="E41" s="87"/>
      <c r="F41" s="87"/>
      <c r="G41" s="87"/>
      <c r="H41" s="87"/>
      <c r="I41" s="87"/>
      <c r="J41" s="87"/>
      <c r="K41" s="87"/>
      <c r="L41" s="87"/>
      <c r="M41" s="87"/>
      <c r="N41" s="87"/>
      <c r="O41" s="88"/>
      <c r="P41" s="89"/>
      <c r="Q41" s="90"/>
      <c r="R41" s="90"/>
      <c r="S41" s="90"/>
      <c r="T41" s="90"/>
      <c r="U41" s="90"/>
      <c r="V41" s="90"/>
      <c r="W41" s="91"/>
      <c r="X41" s="91"/>
      <c r="Y41" s="91"/>
      <c r="Z41" s="91"/>
      <c r="AA41" s="91"/>
      <c r="AB41" s="91"/>
      <c r="AC41" s="91"/>
      <c r="AD41" s="91"/>
      <c r="AE41" s="92"/>
      <c r="AF41" s="89"/>
      <c r="AG41" s="90"/>
      <c r="AH41" s="90"/>
      <c r="AI41" s="90"/>
      <c r="AJ41" s="90"/>
      <c r="AK41" s="90"/>
      <c r="AL41" s="90"/>
      <c r="AM41" s="90"/>
      <c r="AN41" s="93"/>
      <c r="AO41" s="84"/>
      <c r="AP41" s="83"/>
      <c r="AQ41" s="62"/>
      <c r="AR41" s="63"/>
      <c r="AS41" s="63"/>
      <c r="AT41" s="63"/>
      <c r="AU41" s="63"/>
      <c r="AV41" s="63"/>
      <c r="AW41" s="83"/>
      <c r="AX41" s="84"/>
      <c r="AY41" s="83"/>
      <c r="AZ41" s="62"/>
      <c r="BA41" s="63"/>
      <c r="BB41" s="63"/>
      <c r="BC41" s="85"/>
      <c r="BD41" s="84"/>
      <c r="BE41" s="63"/>
      <c r="BF41" s="63"/>
      <c r="BG41" s="83"/>
      <c r="BH41" s="79" t="s">
        <v>91</v>
      </c>
      <c r="BI41" s="80"/>
      <c r="BJ41" s="81"/>
      <c r="BK41" s="82"/>
      <c r="BL41" s="178"/>
      <c r="BM41" s="179"/>
      <c r="BN41" s="179"/>
      <c r="BO41" s="180"/>
      <c r="BP41" s="181"/>
      <c r="BQ41" s="182"/>
      <c r="BR41" s="182"/>
      <c r="BS41" s="183"/>
      <c r="BT41" s="15"/>
      <c r="BU41" s="15"/>
    </row>
    <row r="42" spans="1:73" ht="13.5">
      <c r="A42" s="66">
        <v>18</v>
      </c>
      <c r="B42" s="67"/>
      <c r="C42" s="86"/>
      <c r="D42" s="87"/>
      <c r="E42" s="87"/>
      <c r="F42" s="87"/>
      <c r="G42" s="87"/>
      <c r="H42" s="87"/>
      <c r="I42" s="87"/>
      <c r="J42" s="87"/>
      <c r="K42" s="87"/>
      <c r="L42" s="87"/>
      <c r="M42" s="87"/>
      <c r="N42" s="87"/>
      <c r="O42" s="88"/>
      <c r="P42" s="89"/>
      <c r="Q42" s="90"/>
      <c r="R42" s="90"/>
      <c r="S42" s="90"/>
      <c r="T42" s="90"/>
      <c r="U42" s="90"/>
      <c r="V42" s="90"/>
      <c r="W42" s="91"/>
      <c r="X42" s="91"/>
      <c r="Y42" s="91"/>
      <c r="Z42" s="91"/>
      <c r="AA42" s="91"/>
      <c r="AB42" s="91"/>
      <c r="AC42" s="91"/>
      <c r="AD42" s="91"/>
      <c r="AE42" s="92"/>
      <c r="AF42" s="89"/>
      <c r="AG42" s="90"/>
      <c r="AH42" s="90"/>
      <c r="AI42" s="90"/>
      <c r="AJ42" s="90"/>
      <c r="AK42" s="90"/>
      <c r="AL42" s="90"/>
      <c r="AM42" s="90"/>
      <c r="AN42" s="93"/>
      <c r="AO42" s="84"/>
      <c r="AP42" s="83"/>
      <c r="AQ42" s="62"/>
      <c r="AR42" s="63"/>
      <c r="AS42" s="63"/>
      <c r="AT42" s="63"/>
      <c r="AU42" s="63"/>
      <c r="AV42" s="63"/>
      <c r="AW42" s="83"/>
      <c r="AX42" s="84"/>
      <c r="AY42" s="83"/>
      <c r="AZ42" s="62"/>
      <c r="BA42" s="63"/>
      <c r="BB42" s="63"/>
      <c r="BC42" s="85"/>
      <c r="BD42" s="84"/>
      <c r="BE42" s="63"/>
      <c r="BF42" s="63"/>
      <c r="BG42" s="83"/>
      <c r="BH42" s="79" t="s">
        <v>91</v>
      </c>
      <c r="BI42" s="80"/>
      <c r="BJ42" s="81"/>
      <c r="BK42" s="82"/>
      <c r="BL42" s="178"/>
      <c r="BM42" s="179"/>
      <c r="BN42" s="179"/>
      <c r="BO42" s="180"/>
      <c r="BP42" s="181"/>
      <c r="BQ42" s="182"/>
      <c r="BR42" s="182"/>
      <c r="BS42" s="183"/>
      <c r="BT42" s="15"/>
      <c r="BU42" s="15"/>
    </row>
    <row r="43" spans="1:73" ht="13.5">
      <c r="A43" s="66">
        <v>19</v>
      </c>
      <c r="B43" s="67"/>
      <c r="C43" s="86"/>
      <c r="D43" s="87"/>
      <c r="E43" s="87"/>
      <c r="F43" s="87"/>
      <c r="G43" s="87"/>
      <c r="H43" s="87"/>
      <c r="I43" s="87"/>
      <c r="J43" s="87"/>
      <c r="K43" s="87"/>
      <c r="L43" s="87"/>
      <c r="M43" s="87"/>
      <c r="N43" s="87"/>
      <c r="O43" s="88"/>
      <c r="P43" s="89"/>
      <c r="Q43" s="90"/>
      <c r="R43" s="90"/>
      <c r="S43" s="90"/>
      <c r="T43" s="90"/>
      <c r="U43" s="90"/>
      <c r="V43" s="90"/>
      <c r="W43" s="91"/>
      <c r="X43" s="91"/>
      <c r="Y43" s="91"/>
      <c r="Z43" s="91"/>
      <c r="AA43" s="91"/>
      <c r="AB43" s="91"/>
      <c r="AC43" s="91"/>
      <c r="AD43" s="91"/>
      <c r="AE43" s="92"/>
      <c r="AF43" s="89"/>
      <c r="AG43" s="90"/>
      <c r="AH43" s="90"/>
      <c r="AI43" s="90"/>
      <c r="AJ43" s="90"/>
      <c r="AK43" s="90"/>
      <c r="AL43" s="90"/>
      <c r="AM43" s="90"/>
      <c r="AN43" s="93"/>
      <c r="AO43" s="84"/>
      <c r="AP43" s="83"/>
      <c r="AQ43" s="62"/>
      <c r="AR43" s="63"/>
      <c r="AS43" s="63"/>
      <c r="AT43" s="63"/>
      <c r="AU43" s="63"/>
      <c r="AV43" s="63"/>
      <c r="AW43" s="83"/>
      <c r="AX43" s="84"/>
      <c r="AY43" s="83"/>
      <c r="AZ43" s="62"/>
      <c r="BA43" s="63"/>
      <c r="BB43" s="63"/>
      <c r="BC43" s="85"/>
      <c r="BD43" s="84"/>
      <c r="BE43" s="63"/>
      <c r="BF43" s="63"/>
      <c r="BG43" s="83"/>
      <c r="BH43" s="79" t="s">
        <v>91</v>
      </c>
      <c r="BI43" s="80"/>
      <c r="BJ43" s="81"/>
      <c r="BK43" s="82"/>
      <c r="BL43" s="178"/>
      <c r="BM43" s="179"/>
      <c r="BN43" s="179"/>
      <c r="BO43" s="180"/>
      <c r="BP43" s="181"/>
      <c r="BQ43" s="182"/>
      <c r="BR43" s="182"/>
      <c r="BS43" s="183"/>
      <c r="BT43" s="15"/>
      <c r="BU43" s="15"/>
    </row>
    <row r="44" spans="1:73" ht="13.5">
      <c r="A44" s="66">
        <v>20</v>
      </c>
      <c r="B44" s="67"/>
      <c r="C44" s="86"/>
      <c r="D44" s="87"/>
      <c r="E44" s="87"/>
      <c r="F44" s="87"/>
      <c r="G44" s="87"/>
      <c r="H44" s="87"/>
      <c r="I44" s="87"/>
      <c r="J44" s="87"/>
      <c r="K44" s="87"/>
      <c r="L44" s="87"/>
      <c r="M44" s="87"/>
      <c r="N44" s="87"/>
      <c r="O44" s="88"/>
      <c r="P44" s="89"/>
      <c r="Q44" s="90"/>
      <c r="R44" s="90"/>
      <c r="S44" s="90"/>
      <c r="T44" s="90"/>
      <c r="U44" s="90"/>
      <c r="V44" s="90"/>
      <c r="W44" s="91"/>
      <c r="X44" s="91"/>
      <c r="Y44" s="91"/>
      <c r="Z44" s="91"/>
      <c r="AA44" s="91"/>
      <c r="AB44" s="91"/>
      <c r="AC44" s="91"/>
      <c r="AD44" s="91"/>
      <c r="AE44" s="92"/>
      <c r="AF44" s="89"/>
      <c r="AG44" s="90"/>
      <c r="AH44" s="90"/>
      <c r="AI44" s="90"/>
      <c r="AJ44" s="90"/>
      <c r="AK44" s="90"/>
      <c r="AL44" s="90"/>
      <c r="AM44" s="90"/>
      <c r="AN44" s="93"/>
      <c r="AO44" s="84"/>
      <c r="AP44" s="83"/>
      <c r="AQ44" s="62"/>
      <c r="AR44" s="63"/>
      <c r="AS44" s="63"/>
      <c r="AT44" s="63"/>
      <c r="AU44" s="63"/>
      <c r="AV44" s="63"/>
      <c r="AW44" s="83"/>
      <c r="AX44" s="84"/>
      <c r="AY44" s="83"/>
      <c r="AZ44" s="62"/>
      <c r="BA44" s="63"/>
      <c r="BB44" s="63"/>
      <c r="BC44" s="85"/>
      <c r="BD44" s="84"/>
      <c r="BE44" s="63"/>
      <c r="BF44" s="63"/>
      <c r="BG44" s="83"/>
      <c r="BH44" s="79" t="s">
        <v>91</v>
      </c>
      <c r="BI44" s="80"/>
      <c r="BJ44" s="81"/>
      <c r="BK44" s="82"/>
      <c r="BL44" s="178"/>
      <c r="BM44" s="179"/>
      <c r="BN44" s="179"/>
      <c r="BO44" s="180"/>
      <c r="BP44" s="181"/>
      <c r="BQ44" s="182"/>
      <c r="BR44" s="182"/>
      <c r="BS44" s="183"/>
      <c r="BT44" s="15"/>
      <c r="BU44" s="15"/>
    </row>
    <row r="45" spans="1:73" ht="13.5">
      <c r="A45" s="66">
        <v>21</v>
      </c>
      <c r="B45" s="67"/>
      <c r="C45" s="86"/>
      <c r="D45" s="87"/>
      <c r="E45" s="87"/>
      <c r="F45" s="87"/>
      <c r="G45" s="87"/>
      <c r="H45" s="87"/>
      <c r="I45" s="87"/>
      <c r="J45" s="87"/>
      <c r="K45" s="87"/>
      <c r="L45" s="87"/>
      <c r="M45" s="87"/>
      <c r="N45" s="87"/>
      <c r="O45" s="88"/>
      <c r="P45" s="89"/>
      <c r="Q45" s="90"/>
      <c r="R45" s="90"/>
      <c r="S45" s="90"/>
      <c r="T45" s="90"/>
      <c r="U45" s="90"/>
      <c r="V45" s="90"/>
      <c r="W45" s="91"/>
      <c r="X45" s="91"/>
      <c r="Y45" s="91"/>
      <c r="Z45" s="91"/>
      <c r="AA45" s="91"/>
      <c r="AB45" s="91"/>
      <c r="AC45" s="91"/>
      <c r="AD45" s="91"/>
      <c r="AE45" s="92"/>
      <c r="AF45" s="89"/>
      <c r="AG45" s="90"/>
      <c r="AH45" s="90"/>
      <c r="AI45" s="90"/>
      <c r="AJ45" s="90"/>
      <c r="AK45" s="90"/>
      <c r="AL45" s="90"/>
      <c r="AM45" s="90"/>
      <c r="AN45" s="93"/>
      <c r="AO45" s="84"/>
      <c r="AP45" s="83"/>
      <c r="AQ45" s="62"/>
      <c r="AR45" s="63"/>
      <c r="AS45" s="63"/>
      <c r="AT45" s="63"/>
      <c r="AU45" s="63"/>
      <c r="AV45" s="63"/>
      <c r="AW45" s="83"/>
      <c r="AX45" s="84"/>
      <c r="AY45" s="83"/>
      <c r="AZ45" s="62"/>
      <c r="BA45" s="63"/>
      <c r="BB45" s="63"/>
      <c r="BC45" s="85"/>
      <c r="BD45" s="84"/>
      <c r="BE45" s="63"/>
      <c r="BF45" s="63"/>
      <c r="BG45" s="83"/>
      <c r="BH45" s="79" t="s">
        <v>91</v>
      </c>
      <c r="BI45" s="80"/>
      <c r="BJ45" s="81"/>
      <c r="BK45" s="82"/>
      <c r="BL45" s="178"/>
      <c r="BM45" s="179"/>
      <c r="BN45" s="179"/>
      <c r="BO45" s="180"/>
      <c r="BP45" s="181"/>
      <c r="BQ45" s="182"/>
      <c r="BR45" s="182"/>
      <c r="BS45" s="183"/>
      <c r="BT45" s="15"/>
      <c r="BU45" s="15"/>
    </row>
    <row r="46" spans="1:73" ht="13.5">
      <c r="A46" s="66">
        <v>22</v>
      </c>
      <c r="B46" s="67"/>
      <c r="C46" s="86"/>
      <c r="D46" s="87"/>
      <c r="E46" s="87"/>
      <c r="F46" s="87"/>
      <c r="G46" s="87"/>
      <c r="H46" s="87"/>
      <c r="I46" s="87"/>
      <c r="J46" s="87"/>
      <c r="K46" s="87"/>
      <c r="L46" s="87"/>
      <c r="M46" s="87"/>
      <c r="N46" s="87"/>
      <c r="O46" s="88"/>
      <c r="P46" s="89"/>
      <c r="Q46" s="90"/>
      <c r="R46" s="90"/>
      <c r="S46" s="90"/>
      <c r="T46" s="90"/>
      <c r="U46" s="90"/>
      <c r="V46" s="90"/>
      <c r="W46" s="91"/>
      <c r="X46" s="91"/>
      <c r="Y46" s="91"/>
      <c r="Z46" s="91"/>
      <c r="AA46" s="91"/>
      <c r="AB46" s="91"/>
      <c r="AC46" s="91"/>
      <c r="AD46" s="91"/>
      <c r="AE46" s="92"/>
      <c r="AF46" s="89"/>
      <c r="AG46" s="90"/>
      <c r="AH46" s="90"/>
      <c r="AI46" s="90"/>
      <c r="AJ46" s="90"/>
      <c r="AK46" s="90"/>
      <c r="AL46" s="90"/>
      <c r="AM46" s="90"/>
      <c r="AN46" s="93"/>
      <c r="AO46" s="84"/>
      <c r="AP46" s="83"/>
      <c r="AQ46" s="62"/>
      <c r="AR46" s="63"/>
      <c r="AS46" s="63"/>
      <c r="AT46" s="63"/>
      <c r="AU46" s="63"/>
      <c r="AV46" s="63"/>
      <c r="AW46" s="83"/>
      <c r="AX46" s="84"/>
      <c r="AY46" s="83"/>
      <c r="AZ46" s="62"/>
      <c r="BA46" s="63"/>
      <c r="BB46" s="63"/>
      <c r="BC46" s="85"/>
      <c r="BD46" s="84"/>
      <c r="BE46" s="63"/>
      <c r="BF46" s="63"/>
      <c r="BG46" s="83"/>
      <c r="BH46" s="79" t="s">
        <v>91</v>
      </c>
      <c r="BI46" s="80"/>
      <c r="BJ46" s="81"/>
      <c r="BK46" s="82"/>
      <c r="BL46" s="178"/>
      <c r="BM46" s="179"/>
      <c r="BN46" s="179"/>
      <c r="BO46" s="180"/>
      <c r="BP46" s="181"/>
      <c r="BQ46" s="182"/>
      <c r="BR46" s="182"/>
      <c r="BS46" s="183"/>
      <c r="BT46" s="15"/>
      <c r="BU46" s="15"/>
    </row>
    <row r="47" spans="1:73" ht="13.5">
      <c r="A47" s="66">
        <v>23</v>
      </c>
      <c r="B47" s="67"/>
      <c r="C47" s="86"/>
      <c r="D47" s="87"/>
      <c r="E47" s="87"/>
      <c r="F47" s="87"/>
      <c r="G47" s="87"/>
      <c r="H47" s="87"/>
      <c r="I47" s="87"/>
      <c r="J47" s="87"/>
      <c r="K47" s="87"/>
      <c r="L47" s="87"/>
      <c r="M47" s="87"/>
      <c r="N47" s="87"/>
      <c r="O47" s="88"/>
      <c r="P47" s="89"/>
      <c r="Q47" s="90"/>
      <c r="R47" s="90"/>
      <c r="S47" s="90"/>
      <c r="T47" s="90"/>
      <c r="U47" s="90"/>
      <c r="V47" s="90"/>
      <c r="W47" s="91"/>
      <c r="X47" s="91"/>
      <c r="Y47" s="91"/>
      <c r="Z47" s="91"/>
      <c r="AA47" s="91"/>
      <c r="AB47" s="91"/>
      <c r="AC47" s="91"/>
      <c r="AD47" s="91"/>
      <c r="AE47" s="92"/>
      <c r="AF47" s="89"/>
      <c r="AG47" s="90"/>
      <c r="AH47" s="90"/>
      <c r="AI47" s="90"/>
      <c r="AJ47" s="90"/>
      <c r="AK47" s="90"/>
      <c r="AL47" s="90"/>
      <c r="AM47" s="90"/>
      <c r="AN47" s="93"/>
      <c r="AO47" s="84"/>
      <c r="AP47" s="83"/>
      <c r="AQ47" s="62"/>
      <c r="AR47" s="63"/>
      <c r="AS47" s="63"/>
      <c r="AT47" s="63"/>
      <c r="AU47" s="63"/>
      <c r="AV47" s="63"/>
      <c r="AW47" s="83"/>
      <c r="AX47" s="84"/>
      <c r="AY47" s="83"/>
      <c r="AZ47" s="62"/>
      <c r="BA47" s="63"/>
      <c r="BB47" s="63"/>
      <c r="BC47" s="85"/>
      <c r="BD47" s="84"/>
      <c r="BE47" s="63"/>
      <c r="BF47" s="63"/>
      <c r="BG47" s="83"/>
      <c r="BH47" s="79" t="s">
        <v>91</v>
      </c>
      <c r="BI47" s="80"/>
      <c r="BJ47" s="81"/>
      <c r="BK47" s="82"/>
      <c r="BL47" s="178"/>
      <c r="BM47" s="179"/>
      <c r="BN47" s="179"/>
      <c r="BO47" s="180"/>
      <c r="BP47" s="181"/>
      <c r="BQ47" s="182"/>
      <c r="BR47" s="182"/>
      <c r="BS47" s="183"/>
      <c r="BT47" s="15"/>
      <c r="BU47" s="15"/>
    </row>
    <row r="48" spans="1:73" ht="13.5">
      <c r="A48" s="66">
        <v>24</v>
      </c>
      <c r="B48" s="67"/>
      <c r="C48" s="86"/>
      <c r="D48" s="87"/>
      <c r="E48" s="87"/>
      <c r="F48" s="87"/>
      <c r="G48" s="87"/>
      <c r="H48" s="87"/>
      <c r="I48" s="87"/>
      <c r="J48" s="87"/>
      <c r="K48" s="87"/>
      <c r="L48" s="87"/>
      <c r="M48" s="87"/>
      <c r="N48" s="87"/>
      <c r="O48" s="88"/>
      <c r="P48" s="89"/>
      <c r="Q48" s="90"/>
      <c r="R48" s="90"/>
      <c r="S48" s="90"/>
      <c r="T48" s="90"/>
      <c r="U48" s="90"/>
      <c r="V48" s="90"/>
      <c r="W48" s="91"/>
      <c r="X48" s="91"/>
      <c r="Y48" s="91"/>
      <c r="Z48" s="91"/>
      <c r="AA48" s="91"/>
      <c r="AB48" s="91"/>
      <c r="AC48" s="91"/>
      <c r="AD48" s="91"/>
      <c r="AE48" s="92"/>
      <c r="AF48" s="89"/>
      <c r="AG48" s="90"/>
      <c r="AH48" s="90"/>
      <c r="AI48" s="90"/>
      <c r="AJ48" s="90"/>
      <c r="AK48" s="90"/>
      <c r="AL48" s="90"/>
      <c r="AM48" s="90"/>
      <c r="AN48" s="93"/>
      <c r="AO48" s="84"/>
      <c r="AP48" s="83"/>
      <c r="AQ48" s="62"/>
      <c r="AR48" s="63"/>
      <c r="AS48" s="63"/>
      <c r="AT48" s="63"/>
      <c r="AU48" s="63"/>
      <c r="AV48" s="63"/>
      <c r="AW48" s="83"/>
      <c r="AX48" s="84"/>
      <c r="AY48" s="83"/>
      <c r="AZ48" s="62"/>
      <c r="BA48" s="63"/>
      <c r="BB48" s="63"/>
      <c r="BC48" s="85"/>
      <c r="BD48" s="84"/>
      <c r="BE48" s="63"/>
      <c r="BF48" s="63"/>
      <c r="BG48" s="83"/>
      <c r="BH48" s="79" t="s">
        <v>91</v>
      </c>
      <c r="BI48" s="80"/>
      <c r="BJ48" s="81"/>
      <c r="BK48" s="82"/>
      <c r="BL48" s="178"/>
      <c r="BM48" s="179"/>
      <c r="BN48" s="179"/>
      <c r="BO48" s="180"/>
      <c r="BP48" s="181"/>
      <c r="BQ48" s="182"/>
      <c r="BR48" s="182"/>
      <c r="BS48" s="183"/>
      <c r="BT48" s="15"/>
      <c r="BU48" s="15"/>
    </row>
    <row r="49" spans="1:73" ht="13.5">
      <c r="A49" s="66">
        <v>25</v>
      </c>
      <c r="B49" s="67"/>
      <c r="C49" s="86"/>
      <c r="D49" s="87"/>
      <c r="E49" s="87"/>
      <c r="F49" s="87"/>
      <c r="G49" s="87"/>
      <c r="H49" s="87"/>
      <c r="I49" s="87"/>
      <c r="J49" s="87"/>
      <c r="K49" s="87"/>
      <c r="L49" s="87"/>
      <c r="M49" s="87"/>
      <c r="N49" s="87"/>
      <c r="O49" s="88"/>
      <c r="P49" s="89"/>
      <c r="Q49" s="90"/>
      <c r="R49" s="90"/>
      <c r="S49" s="90"/>
      <c r="T49" s="90"/>
      <c r="U49" s="90"/>
      <c r="V49" s="90"/>
      <c r="W49" s="91"/>
      <c r="X49" s="91"/>
      <c r="Y49" s="91"/>
      <c r="Z49" s="91"/>
      <c r="AA49" s="91"/>
      <c r="AB49" s="91"/>
      <c r="AC49" s="91"/>
      <c r="AD49" s="91"/>
      <c r="AE49" s="92"/>
      <c r="AF49" s="89"/>
      <c r="AG49" s="90"/>
      <c r="AH49" s="90"/>
      <c r="AI49" s="90"/>
      <c r="AJ49" s="90"/>
      <c r="AK49" s="90"/>
      <c r="AL49" s="90"/>
      <c r="AM49" s="90"/>
      <c r="AN49" s="93"/>
      <c r="AO49" s="84"/>
      <c r="AP49" s="83"/>
      <c r="AQ49" s="62"/>
      <c r="AR49" s="63"/>
      <c r="AS49" s="63"/>
      <c r="AT49" s="63"/>
      <c r="AU49" s="63"/>
      <c r="AV49" s="63"/>
      <c r="AW49" s="83"/>
      <c r="AX49" s="84"/>
      <c r="AY49" s="83"/>
      <c r="AZ49" s="62"/>
      <c r="BA49" s="63"/>
      <c r="BB49" s="63"/>
      <c r="BC49" s="85"/>
      <c r="BD49" s="84"/>
      <c r="BE49" s="63"/>
      <c r="BF49" s="63"/>
      <c r="BG49" s="83"/>
      <c r="BH49" s="79" t="s">
        <v>91</v>
      </c>
      <c r="BI49" s="80"/>
      <c r="BJ49" s="81"/>
      <c r="BK49" s="82"/>
      <c r="BL49" s="178"/>
      <c r="BM49" s="179"/>
      <c r="BN49" s="179"/>
      <c r="BO49" s="180"/>
      <c r="BP49" s="181"/>
      <c r="BQ49" s="182"/>
      <c r="BR49" s="182"/>
      <c r="BS49" s="183"/>
      <c r="BT49" s="15"/>
      <c r="BU49" s="15"/>
    </row>
    <row r="50" spans="1:73" ht="13.5">
      <c r="A50" s="66">
        <v>26</v>
      </c>
      <c r="B50" s="67"/>
      <c r="C50" s="86"/>
      <c r="D50" s="87"/>
      <c r="E50" s="87"/>
      <c r="F50" s="87"/>
      <c r="G50" s="87"/>
      <c r="H50" s="87"/>
      <c r="I50" s="87"/>
      <c r="J50" s="87"/>
      <c r="K50" s="87"/>
      <c r="L50" s="87"/>
      <c r="M50" s="87"/>
      <c r="N50" s="87"/>
      <c r="O50" s="88"/>
      <c r="P50" s="89"/>
      <c r="Q50" s="90"/>
      <c r="R50" s="90"/>
      <c r="S50" s="90"/>
      <c r="T50" s="90"/>
      <c r="U50" s="90"/>
      <c r="V50" s="90"/>
      <c r="W50" s="91"/>
      <c r="X50" s="91"/>
      <c r="Y50" s="91"/>
      <c r="Z50" s="91"/>
      <c r="AA50" s="91"/>
      <c r="AB50" s="91"/>
      <c r="AC50" s="91"/>
      <c r="AD50" s="91"/>
      <c r="AE50" s="92"/>
      <c r="AF50" s="89"/>
      <c r="AG50" s="90"/>
      <c r="AH50" s="90"/>
      <c r="AI50" s="90"/>
      <c r="AJ50" s="90"/>
      <c r="AK50" s="90"/>
      <c r="AL50" s="90"/>
      <c r="AM50" s="90"/>
      <c r="AN50" s="93"/>
      <c r="AO50" s="84"/>
      <c r="AP50" s="83"/>
      <c r="AQ50" s="62"/>
      <c r="AR50" s="63"/>
      <c r="AS50" s="63"/>
      <c r="AT50" s="63"/>
      <c r="AU50" s="63"/>
      <c r="AV50" s="63"/>
      <c r="AW50" s="83"/>
      <c r="AX50" s="84"/>
      <c r="AY50" s="83"/>
      <c r="AZ50" s="62"/>
      <c r="BA50" s="63"/>
      <c r="BB50" s="63"/>
      <c r="BC50" s="85"/>
      <c r="BD50" s="84"/>
      <c r="BE50" s="63"/>
      <c r="BF50" s="63"/>
      <c r="BG50" s="83"/>
      <c r="BH50" s="79" t="s">
        <v>91</v>
      </c>
      <c r="BI50" s="80"/>
      <c r="BJ50" s="81"/>
      <c r="BK50" s="82"/>
      <c r="BL50" s="178"/>
      <c r="BM50" s="179"/>
      <c r="BN50" s="179"/>
      <c r="BO50" s="180"/>
      <c r="BP50" s="181"/>
      <c r="BQ50" s="182"/>
      <c r="BR50" s="182"/>
      <c r="BS50" s="183"/>
      <c r="BT50" s="15"/>
      <c r="BU50" s="15"/>
    </row>
    <row r="51" spans="1:73" ht="13.5">
      <c r="A51" s="66">
        <v>27</v>
      </c>
      <c r="B51" s="67"/>
      <c r="C51" s="86"/>
      <c r="D51" s="87"/>
      <c r="E51" s="87"/>
      <c r="F51" s="87"/>
      <c r="G51" s="87"/>
      <c r="H51" s="87"/>
      <c r="I51" s="87"/>
      <c r="J51" s="87"/>
      <c r="K51" s="87"/>
      <c r="L51" s="87"/>
      <c r="M51" s="87"/>
      <c r="N51" s="87"/>
      <c r="O51" s="88"/>
      <c r="P51" s="89"/>
      <c r="Q51" s="90"/>
      <c r="R51" s="90"/>
      <c r="S51" s="90"/>
      <c r="T51" s="90"/>
      <c r="U51" s="90"/>
      <c r="V51" s="90"/>
      <c r="W51" s="91"/>
      <c r="X51" s="91"/>
      <c r="Y51" s="91"/>
      <c r="Z51" s="91"/>
      <c r="AA51" s="91"/>
      <c r="AB51" s="91"/>
      <c r="AC51" s="91"/>
      <c r="AD51" s="91"/>
      <c r="AE51" s="92"/>
      <c r="AF51" s="89"/>
      <c r="AG51" s="90"/>
      <c r="AH51" s="90"/>
      <c r="AI51" s="90"/>
      <c r="AJ51" s="90"/>
      <c r="AK51" s="90"/>
      <c r="AL51" s="90"/>
      <c r="AM51" s="90"/>
      <c r="AN51" s="93"/>
      <c r="AO51" s="84"/>
      <c r="AP51" s="83"/>
      <c r="AQ51" s="62"/>
      <c r="AR51" s="63"/>
      <c r="AS51" s="63"/>
      <c r="AT51" s="63"/>
      <c r="AU51" s="63"/>
      <c r="AV51" s="63"/>
      <c r="AW51" s="83"/>
      <c r="AX51" s="84"/>
      <c r="AY51" s="83"/>
      <c r="AZ51" s="62"/>
      <c r="BA51" s="63"/>
      <c r="BB51" s="63"/>
      <c r="BC51" s="85"/>
      <c r="BD51" s="84"/>
      <c r="BE51" s="63"/>
      <c r="BF51" s="63"/>
      <c r="BG51" s="83"/>
      <c r="BH51" s="79" t="s">
        <v>91</v>
      </c>
      <c r="BI51" s="80"/>
      <c r="BJ51" s="81"/>
      <c r="BK51" s="82"/>
      <c r="BL51" s="178"/>
      <c r="BM51" s="179"/>
      <c r="BN51" s="179"/>
      <c r="BO51" s="180"/>
      <c r="BP51" s="181"/>
      <c r="BQ51" s="182"/>
      <c r="BR51" s="182"/>
      <c r="BS51" s="183"/>
      <c r="BT51" s="15"/>
      <c r="BU51" s="15"/>
    </row>
    <row r="52" spans="1:73" ht="13.5">
      <c r="A52" s="66">
        <v>28</v>
      </c>
      <c r="B52" s="67"/>
      <c r="C52" s="86"/>
      <c r="D52" s="87"/>
      <c r="E52" s="87"/>
      <c r="F52" s="87"/>
      <c r="G52" s="87"/>
      <c r="H52" s="87"/>
      <c r="I52" s="87"/>
      <c r="J52" s="87"/>
      <c r="K52" s="87"/>
      <c r="L52" s="87"/>
      <c r="M52" s="87"/>
      <c r="N52" s="87"/>
      <c r="O52" s="88"/>
      <c r="P52" s="89"/>
      <c r="Q52" s="90"/>
      <c r="R52" s="90"/>
      <c r="S52" s="90"/>
      <c r="T52" s="90"/>
      <c r="U52" s="90"/>
      <c r="V52" s="90"/>
      <c r="W52" s="91"/>
      <c r="X52" s="91"/>
      <c r="Y52" s="91"/>
      <c r="Z52" s="91"/>
      <c r="AA52" s="91"/>
      <c r="AB52" s="91"/>
      <c r="AC52" s="91"/>
      <c r="AD52" s="91"/>
      <c r="AE52" s="92"/>
      <c r="AF52" s="89"/>
      <c r="AG52" s="90"/>
      <c r="AH52" s="90"/>
      <c r="AI52" s="90"/>
      <c r="AJ52" s="90"/>
      <c r="AK52" s="90"/>
      <c r="AL52" s="90"/>
      <c r="AM52" s="90"/>
      <c r="AN52" s="93"/>
      <c r="AO52" s="84"/>
      <c r="AP52" s="83"/>
      <c r="AQ52" s="62"/>
      <c r="AR52" s="63"/>
      <c r="AS52" s="63"/>
      <c r="AT52" s="63"/>
      <c r="AU52" s="63"/>
      <c r="AV52" s="63"/>
      <c r="AW52" s="83"/>
      <c r="AX52" s="84"/>
      <c r="AY52" s="83"/>
      <c r="AZ52" s="62"/>
      <c r="BA52" s="63"/>
      <c r="BB52" s="63"/>
      <c r="BC52" s="85"/>
      <c r="BD52" s="84"/>
      <c r="BE52" s="63"/>
      <c r="BF52" s="63"/>
      <c r="BG52" s="83"/>
      <c r="BH52" s="79" t="s">
        <v>91</v>
      </c>
      <c r="BI52" s="80"/>
      <c r="BJ52" s="81"/>
      <c r="BK52" s="82"/>
      <c r="BL52" s="178"/>
      <c r="BM52" s="179"/>
      <c r="BN52" s="179"/>
      <c r="BO52" s="180"/>
      <c r="BP52" s="181"/>
      <c r="BQ52" s="182"/>
      <c r="BR52" s="182"/>
      <c r="BS52" s="183"/>
      <c r="BT52" s="15"/>
      <c r="BU52" s="15"/>
    </row>
    <row r="53" spans="1:73" ht="13.5">
      <c r="A53" s="66">
        <v>29</v>
      </c>
      <c r="B53" s="67"/>
      <c r="C53" s="86"/>
      <c r="D53" s="87"/>
      <c r="E53" s="87"/>
      <c r="F53" s="87"/>
      <c r="G53" s="87"/>
      <c r="H53" s="87"/>
      <c r="I53" s="87"/>
      <c r="J53" s="87"/>
      <c r="K53" s="87"/>
      <c r="L53" s="87"/>
      <c r="M53" s="87"/>
      <c r="N53" s="87"/>
      <c r="O53" s="88"/>
      <c r="P53" s="89"/>
      <c r="Q53" s="90"/>
      <c r="R53" s="90"/>
      <c r="S53" s="90"/>
      <c r="T53" s="90"/>
      <c r="U53" s="90"/>
      <c r="V53" s="90"/>
      <c r="W53" s="91"/>
      <c r="X53" s="91"/>
      <c r="Y53" s="91"/>
      <c r="Z53" s="91"/>
      <c r="AA53" s="91"/>
      <c r="AB53" s="91"/>
      <c r="AC53" s="91"/>
      <c r="AD53" s="91"/>
      <c r="AE53" s="92"/>
      <c r="AF53" s="89"/>
      <c r="AG53" s="90"/>
      <c r="AH53" s="90"/>
      <c r="AI53" s="90"/>
      <c r="AJ53" s="90"/>
      <c r="AK53" s="90"/>
      <c r="AL53" s="90"/>
      <c r="AM53" s="90"/>
      <c r="AN53" s="93"/>
      <c r="AO53" s="84"/>
      <c r="AP53" s="83"/>
      <c r="AQ53" s="62"/>
      <c r="AR53" s="63"/>
      <c r="AS53" s="63"/>
      <c r="AT53" s="63"/>
      <c r="AU53" s="63"/>
      <c r="AV53" s="63"/>
      <c r="AW53" s="83"/>
      <c r="AX53" s="84"/>
      <c r="AY53" s="83"/>
      <c r="AZ53" s="62"/>
      <c r="BA53" s="63"/>
      <c r="BB53" s="63"/>
      <c r="BC53" s="85"/>
      <c r="BD53" s="84"/>
      <c r="BE53" s="63"/>
      <c r="BF53" s="63"/>
      <c r="BG53" s="83"/>
      <c r="BH53" s="79" t="s">
        <v>91</v>
      </c>
      <c r="BI53" s="80"/>
      <c r="BJ53" s="81"/>
      <c r="BK53" s="82"/>
      <c r="BL53" s="178"/>
      <c r="BM53" s="179"/>
      <c r="BN53" s="179"/>
      <c r="BO53" s="180"/>
      <c r="BP53" s="181"/>
      <c r="BQ53" s="182"/>
      <c r="BR53" s="182"/>
      <c r="BS53" s="183"/>
      <c r="BT53" s="15"/>
      <c r="BU53" s="15"/>
    </row>
    <row r="54" spans="1:73" ht="13.5">
      <c r="A54" s="66">
        <v>30</v>
      </c>
      <c r="B54" s="67"/>
      <c r="C54" s="86"/>
      <c r="D54" s="87"/>
      <c r="E54" s="87"/>
      <c r="F54" s="87"/>
      <c r="G54" s="87"/>
      <c r="H54" s="87"/>
      <c r="I54" s="87"/>
      <c r="J54" s="87"/>
      <c r="K54" s="87"/>
      <c r="L54" s="87"/>
      <c r="M54" s="87"/>
      <c r="N54" s="87"/>
      <c r="O54" s="88"/>
      <c r="P54" s="89"/>
      <c r="Q54" s="90"/>
      <c r="R54" s="90"/>
      <c r="S54" s="90"/>
      <c r="T54" s="90"/>
      <c r="U54" s="90"/>
      <c r="V54" s="90"/>
      <c r="W54" s="91"/>
      <c r="X54" s="91"/>
      <c r="Y54" s="91"/>
      <c r="Z54" s="91"/>
      <c r="AA54" s="91"/>
      <c r="AB54" s="91"/>
      <c r="AC54" s="91"/>
      <c r="AD54" s="91"/>
      <c r="AE54" s="92"/>
      <c r="AF54" s="89"/>
      <c r="AG54" s="90"/>
      <c r="AH54" s="90"/>
      <c r="AI54" s="90"/>
      <c r="AJ54" s="90"/>
      <c r="AK54" s="90"/>
      <c r="AL54" s="90"/>
      <c r="AM54" s="90"/>
      <c r="AN54" s="93"/>
      <c r="AO54" s="84"/>
      <c r="AP54" s="83"/>
      <c r="AQ54" s="62"/>
      <c r="AR54" s="63"/>
      <c r="AS54" s="63"/>
      <c r="AT54" s="63"/>
      <c r="AU54" s="63"/>
      <c r="AV54" s="63"/>
      <c r="AW54" s="83"/>
      <c r="AX54" s="84"/>
      <c r="AY54" s="83"/>
      <c r="AZ54" s="62"/>
      <c r="BA54" s="63"/>
      <c r="BB54" s="63"/>
      <c r="BC54" s="85"/>
      <c r="BD54" s="84"/>
      <c r="BE54" s="63"/>
      <c r="BF54" s="63"/>
      <c r="BG54" s="83"/>
      <c r="BH54" s="79" t="s">
        <v>91</v>
      </c>
      <c r="BI54" s="80"/>
      <c r="BJ54" s="81"/>
      <c r="BK54" s="82"/>
      <c r="BL54" s="178"/>
      <c r="BM54" s="179"/>
      <c r="BN54" s="179"/>
      <c r="BO54" s="180"/>
      <c r="BP54" s="181"/>
      <c r="BQ54" s="182"/>
      <c r="BR54" s="182"/>
      <c r="BS54" s="183"/>
      <c r="BT54" s="15"/>
      <c r="BU54" s="15"/>
    </row>
    <row r="55" spans="1:73" ht="13.5">
      <c r="A55" s="66">
        <v>31</v>
      </c>
      <c r="B55" s="67"/>
      <c r="C55" s="86"/>
      <c r="D55" s="87"/>
      <c r="E55" s="87"/>
      <c r="F55" s="87"/>
      <c r="G55" s="87"/>
      <c r="H55" s="87"/>
      <c r="I55" s="87"/>
      <c r="J55" s="87"/>
      <c r="K55" s="87"/>
      <c r="L55" s="87"/>
      <c r="M55" s="87"/>
      <c r="N55" s="87"/>
      <c r="O55" s="88"/>
      <c r="P55" s="89"/>
      <c r="Q55" s="90"/>
      <c r="R55" s="90"/>
      <c r="S55" s="90"/>
      <c r="T55" s="90"/>
      <c r="U55" s="90"/>
      <c r="V55" s="90"/>
      <c r="W55" s="91"/>
      <c r="X55" s="91"/>
      <c r="Y55" s="91"/>
      <c r="Z55" s="91"/>
      <c r="AA55" s="91"/>
      <c r="AB55" s="91"/>
      <c r="AC55" s="91"/>
      <c r="AD55" s="91"/>
      <c r="AE55" s="92"/>
      <c r="AF55" s="89"/>
      <c r="AG55" s="90"/>
      <c r="AH55" s="90"/>
      <c r="AI55" s="90"/>
      <c r="AJ55" s="90"/>
      <c r="AK55" s="90"/>
      <c r="AL55" s="90"/>
      <c r="AM55" s="90"/>
      <c r="AN55" s="93"/>
      <c r="AO55" s="84"/>
      <c r="AP55" s="83"/>
      <c r="AQ55" s="62"/>
      <c r="AR55" s="63"/>
      <c r="AS55" s="63"/>
      <c r="AT55" s="63"/>
      <c r="AU55" s="63"/>
      <c r="AV55" s="63"/>
      <c r="AW55" s="83"/>
      <c r="AX55" s="84"/>
      <c r="AY55" s="83"/>
      <c r="AZ55" s="62"/>
      <c r="BA55" s="63"/>
      <c r="BB55" s="63"/>
      <c r="BC55" s="85"/>
      <c r="BD55" s="84"/>
      <c r="BE55" s="63"/>
      <c r="BF55" s="63"/>
      <c r="BG55" s="83"/>
      <c r="BH55" s="79" t="s">
        <v>91</v>
      </c>
      <c r="BI55" s="80"/>
      <c r="BJ55" s="81"/>
      <c r="BK55" s="82"/>
      <c r="BL55" s="178"/>
      <c r="BM55" s="179"/>
      <c r="BN55" s="179"/>
      <c r="BO55" s="180"/>
      <c r="BP55" s="181"/>
      <c r="BQ55" s="182"/>
      <c r="BR55" s="182"/>
      <c r="BS55" s="183"/>
      <c r="BT55" s="15"/>
      <c r="BU55" s="15"/>
    </row>
    <row r="56" spans="1:73" ht="13.5">
      <c r="A56" s="66">
        <v>32</v>
      </c>
      <c r="B56" s="67"/>
      <c r="C56" s="86"/>
      <c r="D56" s="87"/>
      <c r="E56" s="87"/>
      <c r="F56" s="87"/>
      <c r="G56" s="87"/>
      <c r="H56" s="87"/>
      <c r="I56" s="87"/>
      <c r="J56" s="87"/>
      <c r="K56" s="87"/>
      <c r="L56" s="87"/>
      <c r="M56" s="87"/>
      <c r="N56" s="87"/>
      <c r="O56" s="88"/>
      <c r="P56" s="89"/>
      <c r="Q56" s="90"/>
      <c r="R56" s="90"/>
      <c r="S56" s="90"/>
      <c r="T56" s="90"/>
      <c r="U56" s="90"/>
      <c r="V56" s="90"/>
      <c r="W56" s="91"/>
      <c r="X56" s="91"/>
      <c r="Y56" s="91"/>
      <c r="Z56" s="91"/>
      <c r="AA56" s="91"/>
      <c r="AB56" s="91"/>
      <c r="AC56" s="91"/>
      <c r="AD56" s="91"/>
      <c r="AE56" s="92"/>
      <c r="AF56" s="89"/>
      <c r="AG56" s="90"/>
      <c r="AH56" s="90"/>
      <c r="AI56" s="90"/>
      <c r="AJ56" s="90"/>
      <c r="AK56" s="90"/>
      <c r="AL56" s="90"/>
      <c r="AM56" s="90"/>
      <c r="AN56" s="93"/>
      <c r="AO56" s="84"/>
      <c r="AP56" s="83"/>
      <c r="AQ56" s="62"/>
      <c r="AR56" s="63"/>
      <c r="AS56" s="63"/>
      <c r="AT56" s="63"/>
      <c r="AU56" s="63"/>
      <c r="AV56" s="63"/>
      <c r="AW56" s="83"/>
      <c r="AX56" s="84"/>
      <c r="AY56" s="83"/>
      <c r="AZ56" s="62"/>
      <c r="BA56" s="63"/>
      <c r="BB56" s="63"/>
      <c r="BC56" s="85"/>
      <c r="BD56" s="84"/>
      <c r="BE56" s="63"/>
      <c r="BF56" s="63"/>
      <c r="BG56" s="83"/>
      <c r="BH56" s="79" t="s">
        <v>91</v>
      </c>
      <c r="BI56" s="80"/>
      <c r="BJ56" s="81"/>
      <c r="BK56" s="82"/>
      <c r="BL56" s="178"/>
      <c r="BM56" s="179"/>
      <c r="BN56" s="179"/>
      <c r="BO56" s="180"/>
      <c r="BP56" s="181"/>
      <c r="BQ56" s="182"/>
      <c r="BR56" s="182"/>
      <c r="BS56" s="183"/>
      <c r="BT56" s="15"/>
      <c r="BU56" s="15"/>
    </row>
    <row r="57" spans="1:73" ht="13.5">
      <c r="A57" s="66">
        <v>33</v>
      </c>
      <c r="B57" s="67"/>
      <c r="C57" s="86"/>
      <c r="D57" s="87"/>
      <c r="E57" s="87"/>
      <c r="F57" s="87"/>
      <c r="G57" s="87"/>
      <c r="H57" s="87"/>
      <c r="I57" s="87"/>
      <c r="J57" s="87"/>
      <c r="K57" s="87"/>
      <c r="L57" s="87"/>
      <c r="M57" s="87"/>
      <c r="N57" s="87"/>
      <c r="O57" s="88"/>
      <c r="P57" s="89"/>
      <c r="Q57" s="90"/>
      <c r="R57" s="90"/>
      <c r="S57" s="90"/>
      <c r="T57" s="90"/>
      <c r="U57" s="90"/>
      <c r="V57" s="90"/>
      <c r="W57" s="91"/>
      <c r="X57" s="91"/>
      <c r="Y57" s="91"/>
      <c r="Z57" s="91"/>
      <c r="AA57" s="91"/>
      <c r="AB57" s="91"/>
      <c r="AC57" s="91"/>
      <c r="AD57" s="91"/>
      <c r="AE57" s="92"/>
      <c r="AF57" s="89"/>
      <c r="AG57" s="90"/>
      <c r="AH57" s="90"/>
      <c r="AI57" s="90"/>
      <c r="AJ57" s="90"/>
      <c r="AK57" s="90"/>
      <c r="AL57" s="90"/>
      <c r="AM57" s="90"/>
      <c r="AN57" s="93"/>
      <c r="AO57" s="84"/>
      <c r="AP57" s="83"/>
      <c r="AQ57" s="62"/>
      <c r="AR57" s="63"/>
      <c r="AS57" s="63"/>
      <c r="AT57" s="63"/>
      <c r="AU57" s="63"/>
      <c r="AV57" s="63"/>
      <c r="AW57" s="83"/>
      <c r="AX57" s="84"/>
      <c r="AY57" s="83"/>
      <c r="AZ57" s="62"/>
      <c r="BA57" s="63"/>
      <c r="BB57" s="63"/>
      <c r="BC57" s="85"/>
      <c r="BD57" s="84"/>
      <c r="BE57" s="63"/>
      <c r="BF57" s="63"/>
      <c r="BG57" s="83"/>
      <c r="BH57" s="79" t="s">
        <v>91</v>
      </c>
      <c r="BI57" s="80"/>
      <c r="BJ57" s="81"/>
      <c r="BK57" s="82"/>
      <c r="BL57" s="178"/>
      <c r="BM57" s="179"/>
      <c r="BN57" s="179"/>
      <c r="BO57" s="180"/>
      <c r="BP57" s="181"/>
      <c r="BQ57" s="182"/>
      <c r="BR57" s="182"/>
      <c r="BS57" s="183"/>
      <c r="BT57" s="15"/>
      <c r="BU57" s="15"/>
    </row>
    <row r="58" spans="1:73" ht="13.5">
      <c r="A58" s="66">
        <v>34</v>
      </c>
      <c r="B58" s="67"/>
      <c r="C58" s="86"/>
      <c r="D58" s="87"/>
      <c r="E58" s="87"/>
      <c r="F58" s="87"/>
      <c r="G58" s="87"/>
      <c r="H58" s="87"/>
      <c r="I58" s="87"/>
      <c r="J58" s="87"/>
      <c r="K58" s="87"/>
      <c r="L58" s="87"/>
      <c r="M58" s="87"/>
      <c r="N58" s="87"/>
      <c r="O58" s="88"/>
      <c r="P58" s="89"/>
      <c r="Q58" s="90"/>
      <c r="R58" s="90"/>
      <c r="S58" s="90"/>
      <c r="T58" s="90"/>
      <c r="U58" s="90"/>
      <c r="V58" s="90"/>
      <c r="W58" s="91"/>
      <c r="X58" s="91"/>
      <c r="Y58" s="91"/>
      <c r="Z58" s="91"/>
      <c r="AA58" s="91"/>
      <c r="AB58" s="91"/>
      <c r="AC58" s="91"/>
      <c r="AD58" s="91"/>
      <c r="AE58" s="92"/>
      <c r="AF58" s="89"/>
      <c r="AG58" s="90"/>
      <c r="AH58" s="90"/>
      <c r="AI58" s="90"/>
      <c r="AJ58" s="90"/>
      <c r="AK58" s="90"/>
      <c r="AL58" s="90"/>
      <c r="AM58" s="90"/>
      <c r="AN58" s="93"/>
      <c r="AO58" s="84"/>
      <c r="AP58" s="83"/>
      <c r="AQ58" s="62"/>
      <c r="AR58" s="63"/>
      <c r="AS58" s="63"/>
      <c r="AT58" s="63"/>
      <c r="AU58" s="63"/>
      <c r="AV58" s="63"/>
      <c r="AW58" s="83"/>
      <c r="AX58" s="84"/>
      <c r="AY58" s="83"/>
      <c r="AZ58" s="62"/>
      <c r="BA58" s="63"/>
      <c r="BB58" s="63"/>
      <c r="BC58" s="85"/>
      <c r="BD58" s="84"/>
      <c r="BE58" s="63"/>
      <c r="BF58" s="63"/>
      <c r="BG58" s="83"/>
      <c r="BH58" s="79" t="s">
        <v>91</v>
      </c>
      <c r="BI58" s="80"/>
      <c r="BJ58" s="81"/>
      <c r="BK58" s="82"/>
      <c r="BL58" s="178"/>
      <c r="BM58" s="179"/>
      <c r="BN58" s="179"/>
      <c r="BO58" s="180"/>
      <c r="BP58" s="181"/>
      <c r="BQ58" s="182"/>
      <c r="BR58" s="182"/>
      <c r="BS58" s="183"/>
      <c r="BT58" s="15"/>
      <c r="BU58" s="15"/>
    </row>
    <row r="59" spans="1:73" ht="13.5">
      <c r="A59" s="66">
        <v>35</v>
      </c>
      <c r="B59" s="67"/>
      <c r="C59" s="86"/>
      <c r="D59" s="87"/>
      <c r="E59" s="87"/>
      <c r="F59" s="87"/>
      <c r="G59" s="87"/>
      <c r="H59" s="87"/>
      <c r="I59" s="87"/>
      <c r="J59" s="87"/>
      <c r="K59" s="87"/>
      <c r="L59" s="87"/>
      <c r="M59" s="87"/>
      <c r="N59" s="87"/>
      <c r="O59" s="88"/>
      <c r="P59" s="89"/>
      <c r="Q59" s="90"/>
      <c r="R59" s="90"/>
      <c r="S59" s="90"/>
      <c r="T59" s="90"/>
      <c r="U59" s="90"/>
      <c r="V59" s="90"/>
      <c r="W59" s="91"/>
      <c r="X59" s="91"/>
      <c r="Y59" s="91"/>
      <c r="Z59" s="91"/>
      <c r="AA59" s="91"/>
      <c r="AB59" s="91"/>
      <c r="AC59" s="91"/>
      <c r="AD59" s="91"/>
      <c r="AE59" s="92"/>
      <c r="AF59" s="89"/>
      <c r="AG59" s="90"/>
      <c r="AH59" s="90"/>
      <c r="AI59" s="90"/>
      <c r="AJ59" s="90"/>
      <c r="AK59" s="90"/>
      <c r="AL59" s="90"/>
      <c r="AM59" s="90"/>
      <c r="AN59" s="93"/>
      <c r="AO59" s="84"/>
      <c r="AP59" s="83"/>
      <c r="AQ59" s="62"/>
      <c r="AR59" s="63"/>
      <c r="AS59" s="63"/>
      <c r="AT59" s="63"/>
      <c r="AU59" s="63"/>
      <c r="AV59" s="63"/>
      <c r="AW59" s="83"/>
      <c r="AX59" s="84"/>
      <c r="AY59" s="83"/>
      <c r="AZ59" s="62"/>
      <c r="BA59" s="63"/>
      <c r="BB59" s="63"/>
      <c r="BC59" s="85"/>
      <c r="BD59" s="84"/>
      <c r="BE59" s="63"/>
      <c r="BF59" s="63"/>
      <c r="BG59" s="83"/>
      <c r="BH59" s="79" t="s">
        <v>91</v>
      </c>
      <c r="BI59" s="80"/>
      <c r="BJ59" s="81"/>
      <c r="BK59" s="82"/>
      <c r="BL59" s="178"/>
      <c r="BM59" s="179"/>
      <c r="BN59" s="179"/>
      <c r="BO59" s="180"/>
      <c r="BP59" s="181"/>
      <c r="BQ59" s="182"/>
      <c r="BR59" s="182"/>
      <c r="BS59" s="183"/>
      <c r="BT59" s="15"/>
      <c r="BU59" s="15"/>
    </row>
    <row r="60" spans="1:73" ht="13.5">
      <c r="A60" s="66">
        <v>36</v>
      </c>
      <c r="B60" s="67"/>
      <c r="C60" s="86"/>
      <c r="D60" s="87"/>
      <c r="E60" s="87"/>
      <c r="F60" s="87"/>
      <c r="G60" s="87"/>
      <c r="H60" s="87"/>
      <c r="I60" s="87"/>
      <c r="J60" s="87"/>
      <c r="K60" s="87"/>
      <c r="L60" s="87"/>
      <c r="M60" s="87"/>
      <c r="N60" s="87"/>
      <c r="O60" s="88"/>
      <c r="P60" s="89"/>
      <c r="Q60" s="90"/>
      <c r="R60" s="90"/>
      <c r="S60" s="90"/>
      <c r="T60" s="90"/>
      <c r="U60" s="90"/>
      <c r="V60" s="90"/>
      <c r="W60" s="91"/>
      <c r="X60" s="91"/>
      <c r="Y60" s="91"/>
      <c r="Z60" s="91"/>
      <c r="AA60" s="91"/>
      <c r="AB60" s="91"/>
      <c r="AC60" s="91"/>
      <c r="AD60" s="91"/>
      <c r="AE60" s="92"/>
      <c r="AF60" s="89"/>
      <c r="AG60" s="90"/>
      <c r="AH60" s="90"/>
      <c r="AI60" s="90"/>
      <c r="AJ60" s="90"/>
      <c r="AK60" s="90"/>
      <c r="AL60" s="90"/>
      <c r="AM60" s="90"/>
      <c r="AN60" s="93"/>
      <c r="AO60" s="84"/>
      <c r="AP60" s="83"/>
      <c r="AQ60" s="62"/>
      <c r="AR60" s="63"/>
      <c r="AS60" s="63"/>
      <c r="AT60" s="63"/>
      <c r="AU60" s="63"/>
      <c r="AV60" s="63"/>
      <c r="AW60" s="83"/>
      <c r="AX60" s="84"/>
      <c r="AY60" s="83"/>
      <c r="AZ60" s="62"/>
      <c r="BA60" s="63"/>
      <c r="BB60" s="63"/>
      <c r="BC60" s="85"/>
      <c r="BD60" s="84"/>
      <c r="BE60" s="63"/>
      <c r="BF60" s="63"/>
      <c r="BG60" s="83"/>
      <c r="BH60" s="79" t="s">
        <v>91</v>
      </c>
      <c r="BI60" s="80"/>
      <c r="BJ60" s="81"/>
      <c r="BK60" s="82"/>
      <c r="BL60" s="178"/>
      <c r="BM60" s="179"/>
      <c r="BN60" s="179"/>
      <c r="BO60" s="180"/>
      <c r="BP60" s="181"/>
      <c r="BQ60" s="182"/>
      <c r="BR60" s="182"/>
      <c r="BS60" s="183"/>
      <c r="BT60" s="15"/>
      <c r="BU60" s="15"/>
    </row>
    <row r="61" spans="1:73" ht="13.5">
      <c r="A61" s="66">
        <v>37</v>
      </c>
      <c r="B61" s="67"/>
      <c r="C61" s="86"/>
      <c r="D61" s="87"/>
      <c r="E61" s="87"/>
      <c r="F61" s="87"/>
      <c r="G61" s="87"/>
      <c r="H61" s="87"/>
      <c r="I61" s="87"/>
      <c r="J61" s="87"/>
      <c r="K61" s="87"/>
      <c r="L61" s="87"/>
      <c r="M61" s="87"/>
      <c r="N61" s="87"/>
      <c r="O61" s="88"/>
      <c r="P61" s="89"/>
      <c r="Q61" s="90"/>
      <c r="R61" s="90"/>
      <c r="S61" s="90"/>
      <c r="T61" s="90"/>
      <c r="U61" s="90"/>
      <c r="V61" s="90"/>
      <c r="W61" s="91"/>
      <c r="X61" s="91"/>
      <c r="Y61" s="91"/>
      <c r="Z61" s="91"/>
      <c r="AA61" s="91"/>
      <c r="AB61" s="91"/>
      <c r="AC61" s="91"/>
      <c r="AD61" s="91"/>
      <c r="AE61" s="92"/>
      <c r="AF61" s="89"/>
      <c r="AG61" s="90"/>
      <c r="AH61" s="90"/>
      <c r="AI61" s="90"/>
      <c r="AJ61" s="90"/>
      <c r="AK61" s="90"/>
      <c r="AL61" s="90"/>
      <c r="AM61" s="90"/>
      <c r="AN61" s="93"/>
      <c r="AO61" s="84"/>
      <c r="AP61" s="83"/>
      <c r="AQ61" s="62"/>
      <c r="AR61" s="63"/>
      <c r="AS61" s="63"/>
      <c r="AT61" s="63"/>
      <c r="AU61" s="63"/>
      <c r="AV61" s="63"/>
      <c r="AW61" s="83"/>
      <c r="AX61" s="84"/>
      <c r="AY61" s="83"/>
      <c r="AZ61" s="62"/>
      <c r="BA61" s="63"/>
      <c r="BB61" s="63"/>
      <c r="BC61" s="85"/>
      <c r="BD61" s="84"/>
      <c r="BE61" s="63"/>
      <c r="BF61" s="63"/>
      <c r="BG61" s="83"/>
      <c r="BH61" s="79" t="s">
        <v>91</v>
      </c>
      <c r="BI61" s="80"/>
      <c r="BJ61" s="81"/>
      <c r="BK61" s="82"/>
      <c r="BL61" s="178"/>
      <c r="BM61" s="179"/>
      <c r="BN61" s="179"/>
      <c r="BO61" s="180"/>
      <c r="BP61" s="181"/>
      <c r="BQ61" s="182"/>
      <c r="BR61" s="182"/>
      <c r="BS61" s="183"/>
      <c r="BT61" s="15"/>
      <c r="BU61" s="15"/>
    </row>
    <row r="62" spans="1:73" ht="13.5">
      <c r="A62" s="66">
        <v>38</v>
      </c>
      <c r="B62" s="67"/>
      <c r="C62" s="86"/>
      <c r="D62" s="87"/>
      <c r="E62" s="87"/>
      <c r="F62" s="87"/>
      <c r="G62" s="87"/>
      <c r="H62" s="87"/>
      <c r="I62" s="87"/>
      <c r="J62" s="87"/>
      <c r="K62" s="87"/>
      <c r="L62" s="87"/>
      <c r="M62" s="87"/>
      <c r="N62" s="87"/>
      <c r="O62" s="88"/>
      <c r="P62" s="89"/>
      <c r="Q62" s="90"/>
      <c r="R62" s="90"/>
      <c r="S62" s="90"/>
      <c r="T62" s="90"/>
      <c r="U62" s="90"/>
      <c r="V62" s="90"/>
      <c r="W62" s="91"/>
      <c r="X62" s="91"/>
      <c r="Y62" s="91"/>
      <c r="Z62" s="91"/>
      <c r="AA62" s="91"/>
      <c r="AB62" s="91"/>
      <c r="AC62" s="91"/>
      <c r="AD62" s="91"/>
      <c r="AE62" s="92"/>
      <c r="AF62" s="89"/>
      <c r="AG62" s="90"/>
      <c r="AH62" s="90"/>
      <c r="AI62" s="90"/>
      <c r="AJ62" s="90"/>
      <c r="AK62" s="90"/>
      <c r="AL62" s="90"/>
      <c r="AM62" s="90"/>
      <c r="AN62" s="93"/>
      <c r="AO62" s="84"/>
      <c r="AP62" s="83"/>
      <c r="AQ62" s="62"/>
      <c r="AR62" s="63"/>
      <c r="AS62" s="63"/>
      <c r="AT62" s="63"/>
      <c r="AU62" s="63"/>
      <c r="AV62" s="63"/>
      <c r="AW62" s="83"/>
      <c r="AX62" s="84"/>
      <c r="AY62" s="83"/>
      <c r="AZ62" s="62"/>
      <c r="BA62" s="63"/>
      <c r="BB62" s="63"/>
      <c r="BC62" s="85"/>
      <c r="BD62" s="84"/>
      <c r="BE62" s="63"/>
      <c r="BF62" s="63"/>
      <c r="BG62" s="83"/>
      <c r="BH62" s="79" t="s">
        <v>91</v>
      </c>
      <c r="BI62" s="80"/>
      <c r="BJ62" s="81"/>
      <c r="BK62" s="82"/>
      <c r="BL62" s="178"/>
      <c r="BM62" s="179"/>
      <c r="BN62" s="179"/>
      <c r="BO62" s="180"/>
      <c r="BP62" s="181"/>
      <c r="BQ62" s="182"/>
      <c r="BR62" s="182"/>
      <c r="BS62" s="183"/>
      <c r="BT62" s="15"/>
      <c r="BU62" s="15"/>
    </row>
    <row r="63" spans="1:73" ht="13.5">
      <c r="A63" s="66">
        <v>39</v>
      </c>
      <c r="B63" s="67"/>
      <c r="C63" s="86"/>
      <c r="D63" s="87"/>
      <c r="E63" s="87"/>
      <c r="F63" s="87"/>
      <c r="G63" s="87"/>
      <c r="H63" s="87"/>
      <c r="I63" s="87"/>
      <c r="J63" s="87"/>
      <c r="K63" s="87"/>
      <c r="L63" s="87"/>
      <c r="M63" s="87"/>
      <c r="N63" s="87"/>
      <c r="O63" s="88"/>
      <c r="P63" s="89"/>
      <c r="Q63" s="90"/>
      <c r="R63" s="90"/>
      <c r="S63" s="90"/>
      <c r="T63" s="90"/>
      <c r="U63" s="90"/>
      <c r="V63" s="90"/>
      <c r="W63" s="91"/>
      <c r="X63" s="91"/>
      <c r="Y63" s="91"/>
      <c r="Z63" s="91"/>
      <c r="AA63" s="91"/>
      <c r="AB63" s="91"/>
      <c r="AC63" s="91"/>
      <c r="AD63" s="91"/>
      <c r="AE63" s="92"/>
      <c r="AF63" s="89"/>
      <c r="AG63" s="90"/>
      <c r="AH63" s="90"/>
      <c r="AI63" s="90"/>
      <c r="AJ63" s="90"/>
      <c r="AK63" s="90"/>
      <c r="AL63" s="90"/>
      <c r="AM63" s="90"/>
      <c r="AN63" s="93"/>
      <c r="AO63" s="84"/>
      <c r="AP63" s="83"/>
      <c r="AQ63" s="62"/>
      <c r="AR63" s="63"/>
      <c r="AS63" s="63"/>
      <c r="AT63" s="63"/>
      <c r="AU63" s="63"/>
      <c r="AV63" s="63"/>
      <c r="AW63" s="83"/>
      <c r="AX63" s="84"/>
      <c r="AY63" s="83"/>
      <c r="AZ63" s="62"/>
      <c r="BA63" s="63"/>
      <c r="BB63" s="63"/>
      <c r="BC63" s="85"/>
      <c r="BD63" s="84"/>
      <c r="BE63" s="63"/>
      <c r="BF63" s="63"/>
      <c r="BG63" s="83"/>
      <c r="BH63" s="79" t="s">
        <v>91</v>
      </c>
      <c r="BI63" s="80"/>
      <c r="BJ63" s="81"/>
      <c r="BK63" s="82"/>
      <c r="BL63" s="178"/>
      <c r="BM63" s="179"/>
      <c r="BN63" s="179"/>
      <c r="BO63" s="180"/>
      <c r="BP63" s="181"/>
      <c r="BQ63" s="182"/>
      <c r="BR63" s="182"/>
      <c r="BS63" s="183"/>
      <c r="BT63" s="15"/>
      <c r="BU63" s="15"/>
    </row>
    <row r="64" spans="1:73" ht="13.5">
      <c r="A64" s="66">
        <v>40</v>
      </c>
      <c r="B64" s="67"/>
      <c r="C64" s="86"/>
      <c r="D64" s="87"/>
      <c r="E64" s="87"/>
      <c r="F64" s="87"/>
      <c r="G64" s="87"/>
      <c r="H64" s="87"/>
      <c r="I64" s="87"/>
      <c r="J64" s="87"/>
      <c r="K64" s="87"/>
      <c r="L64" s="87"/>
      <c r="M64" s="87"/>
      <c r="N64" s="87"/>
      <c r="O64" s="88"/>
      <c r="P64" s="89"/>
      <c r="Q64" s="90"/>
      <c r="R64" s="90"/>
      <c r="S64" s="90"/>
      <c r="T64" s="90"/>
      <c r="U64" s="90"/>
      <c r="V64" s="90"/>
      <c r="W64" s="91"/>
      <c r="X64" s="91"/>
      <c r="Y64" s="91"/>
      <c r="Z64" s="91"/>
      <c r="AA64" s="91"/>
      <c r="AB64" s="91"/>
      <c r="AC64" s="91"/>
      <c r="AD64" s="91"/>
      <c r="AE64" s="92"/>
      <c r="AF64" s="89"/>
      <c r="AG64" s="90"/>
      <c r="AH64" s="90"/>
      <c r="AI64" s="90"/>
      <c r="AJ64" s="90"/>
      <c r="AK64" s="90"/>
      <c r="AL64" s="90"/>
      <c r="AM64" s="90"/>
      <c r="AN64" s="93"/>
      <c r="AO64" s="84"/>
      <c r="AP64" s="83"/>
      <c r="AQ64" s="62"/>
      <c r="AR64" s="63"/>
      <c r="AS64" s="63"/>
      <c r="AT64" s="63"/>
      <c r="AU64" s="63"/>
      <c r="AV64" s="63"/>
      <c r="AW64" s="83"/>
      <c r="AX64" s="84"/>
      <c r="AY64" s="83"/>
      <c r="AZ64" s="62"/>
      <c r="BA64" s="63"/>
      <c r="BB64" s="63"/>
      <c r="BC64" s="85"/>
      <c r="BD64" s="84"/>
      <c r="BE64" s="63"/>
      <c r="BF64" s="63"/>
      <c r="BG64" s="83"/>
      <c r="BH64" s="79" t="s">
        <v>91</v>
      </c>
      <c r="BI64" s="80"/>
      <c r="BJ64" s="81"/>
      <c r="BK64" s="82"/>
      <c r="BL64" s="178"/>
      <c r="BM64" s="179"/>
      <c r="BN64" s="179"/>
      <c r="BO64" s="180"/>
      <c r="BP64" s="181"/>
      <c r="BQ64" s="182"/>
      <c r="BR64" s="182"/>
      <c r="BS64" s="183"/>
      <c r="BT64" s="15"/>
      <c r="BU64" s="15"/>
    </row>
    <row r="65" spans="1:73" ht="13.5">
      <c r="A65" s="66">
        <v>41</v>
      </c>
      <c r="B65" s="67"/>
      <c r="C65" s="86"/>
      <c r="D65" s="87"/>
      <c r="E65" s="87"/>
      <c r="F65" s="87"/>
      <c r="G65" s="87"/>
      <c r="H65" s="87"/>
      <c r="I65" s="87"/>
      <c r="J65" s="87"/>
      <c r="K65" s="87"/>
      <c r="L65" s="87"/>
      <c r="M65" s="87"/>
      <c r="N65" s="87"/>
      <c r="O65" s="88"/>
      <c r="P65" s="89"/>
      <c r="Q65" s="90"/>
      <c r="R65" s="90"/>
      <c r="S65" s="90"/>
      <c r="T65" s="90"/>
      <c r="U65" s="90"/>
      <c r="V65" s="90"/>
      <c r="W65" s="91"/>
      <c r="X65" s="91"/>
      <c r="Y65" s="91"/>
      <c r="Z65" s="91"/>
      <c r="AA65" s="91"/>
      <c r="AB65" s="91"/>
      <c r="AC65" s="91"/>
      <c r="AD65" s="91"/>
      <c r="AE65" s="92"/>
      <c r="AF65" s="89"/>
      <c r="AG65" s="90"/>
      <c r="AH65" s="90"/>
      <c r="AI65" s="90"/>
      <c r="AJ65" s="90"/>
      <c r="AK65" s="90"/>
      <c r="AL65" s="90"/>
      <c r="AM65" s="90"/>
      <c r="AN65" s="93"/>
      <c r="AO65" s="84"/>
      <c r="AP65" s="83"/>
      <c r="AQ65" s="62"/>
      <c r="AR65" s="63"/>
      <c r="AS65" s="63"/>
      <c r="AT65" s="63"/>
      <c r="AU65" s="63"/>
      <c r="AV65" s="63"/>
      <c r="AW65" s="83"/>
      <c r="AX65" s="84"/>
      <c r="AY65" s="83"/>
      <c r="AZ65" s="62"/>
      <c r="BA65" s="63"/>
      <c r="BB65" s="63"/>
      <c r="BC65" s="85"/>
      <c r="BD65" s="84"/>
      <c r="BE65" s="63"/>
      <c r="BF65" s="63"/>
      <c r="BG65" s="83"/>
      <c r="BH65" s="79" t="s">
        <v>91</v>
      </c>
      <c r="BI65" s="80"/>
      <c r="BJ65" s="81"/>
      <c r="BK65" s="82"/>
      <c r="BL65" s="178"/>
      <c r="BM65" s="179"/>
      <c r="BN65" s="179"/>
      <c r="BO65" s="180"/>
      <c r="BP65" s="181"/>
      <c r="BQ65" s="182"/>
      <c r="BR65" s="182"/>
      <c r="BS65" s="183"/>
      <c r="BT65" s="15"/>
      <c r="BU65" s="15"/>
    </row>
    <row r="66" spans="1:73" ht="13.5">
      <c r="A66" s="66">
        <v>42</v>
      </c>
      <c r="B66" s="67"/>
      <c r="C66" s="86"/>
      <c r="D66" s="87"/>
      <c r="E66" s="87"/>
      <c r="F66" s="87"/>
      <c r="G66" s="87"/>
      <c r="H66" s="87"/>
      <c r="I66" s="87"/>
      <c r="J66" s="87"/>
      <c r="K66" s="87"/>
      <c r="L66" s="87"/>
      <c r="M66" s="87"/>
      <c r="N66" s="87"/>
      <c r="O66" s="88"/>
      <c r="P66" s="89"/>
      <c r="Q66" s="90"/>
      <c r="R66" s="90"/>
      <c r="S66" s="90"/>
      <c r="T66" s="90"/>
      <c r="U66" s="90"/>
      <c r="V66" s="90"/>
      <c r="W66" s="91"/>
      <c r="X66" s="91"/>
      <c r="Y66" s="91"/>
      <c r="Z66" s="91"/>
      <c r="AA66" s="91"/>
      <c r="AB66" s="91"/>
      <c r="AC66" s="91"/>
      <c r="AD66" s="91"/>
      <c r="AE66" s="92"/>
      <c r="AF66" s="89"/>
      <c r="AG66" s="90"/>
      <c r="AH66" s="90"/>
      <c r="AI66" s="90"/>
      <c r="AJ66" s="90"/>
      <c r="AK66" s="90"/>
      <c r="AL66" s="90"/>
      <c r="AM66" s="90"/>
      <c r="AN66" s="93"/>
      <c r="AO66" s="84"/>
      <c r="AP66" s="83"/>
      <c r="AQ66" s="62"/>
      <c r="AR66" s="63"/>
      <c r="AS66" s="63"/>
      <c r="AT66" s="63"/>
      <c r="AU66" s="63"/>
      <c r="AV66" s="63"/>
      <c r="AW66" s="83"/>
      <c r="AX66" s="84"/>
      <c r="AY66" s="83"/>
      <c r="AZ66" s="62"/>
      <c r="BA66" s="63"/>
      <c r="BB66" s="63"/>
      <c r="BC66" s="85"/>
      <c r="BD66" s="84"/>
      <c r="BE66" s="63"/>
      <c r="BF66" s="63"/>
      <c r="BG66" s="83"/>
      <c r="BH66" s="79" t="s">
        <v>91</v>
      </c>
      <c r="BI66" s="80"/>
      <c r="BJ66" s="81"/>
      <c r="BK66" s="82"/>
      <c r="BL66" s="178"/>
      <c r="BM66" s="179"/>
      <c r="BN66" s="179"/>
      <c r="BO66" s="180"/>
      <c r="BP66" s="181"/>
      <c r="BQ66" s="182"/>
      <c r="BR66" s="182"/>
      <c r="BS66" s="183"/>
      <c r="BT66" s="15"/>
      <c r="BU66" s="15"/>
    </row>
    <row r="67" spans="1:73" ht="13.5">
      <c r="A67" s="66">
        <v>43</v>
      </c>
      <c r="B67" s="67"/>
      <c r="C67" s="86"/>
      <c r="D67" s="87"/>
      <c r="E67" s="87"/>
      <c r="F67" s="87"/>
      <c r="G67" s="87"/>
      <c r="H67" s="87"/>
      <c r="I67" s="87"/>
      <c r="J67" s="87"/>
      <c r="K67" s="87"/>
      <c r="L67" s="87"/>
      <c r="M67" s="87"/>
      <c r="N67" s="87"/>
      <c r="O67" s="88"/>
      <c r="P67" s="89"/>
      <c r="Q67" s="90"/>
      <c r="R67" s="90"/>
      <c r="S67" s="90"/>
      <c r="T67" s="90"/>
      <c r="U67" s="90"/>
      <c r="V67" s="90"/>
      <c r="W67" s="91"/>
      <c r="X67" s="91"/>
      <c r="Y67" s="91"/>
      <c r="Z67" s="91"/>
      <c r="AA67" s="91"/>
      <c r="AB67" s="91"/>
      <c r="AC67" s="91"/>
      <c r="AD67" s="91"/>
      <c r="AE67" s="92"/>
      <c r="AF67" s="89"/>
      <c r="AG67" s="90"/>
      <c r="AH67" s="90"/>
      <c r="AI67" s="90"/>
      <c r="AJ67" s="90"/>
      <c r="AK67" s="90"/>
      <c r="AL67" s="90"/>
      <c r="AM67" s="90"/>
      <c r="AN67" s="93"/>
      <c r="AO67" s="84"/>
      <c r="AP67" s="83"/>
      <c r="AQ67" s="62"/>
      <c r="AR67" s="63"/>
      <c r="AS67" s="63"/>
      <c r="AT67" s="63"/>
      <c r="AU67" s="63"/>
      <c r="AV67" s="63"/>
      <c r="AW67" s="83"/>
      <c r="AX67" s="84"/>
      <c r="AY67" s="83"/>
      <c r="AZ67" s="62"/>
      <c r="BA67" s="63"/>
      <c r="BB67" s="63"/>
      <c r="BC67" s="85"/>
      <c r="BD67" s="84"/>
      <c r="BE67" s="63"/>
      <c r="BF67" s="63"/>
      <c r="BG67" s="83"/>
      <c r="BH67" s="79" t="s">
        <v>91</v>
      </c>
      <c r="BI67" s="80"/>
      <c r="BJ67" s="81"/>
      <c r="BK67" s="82"/>
      <c r="BL67" s="178"/>
      <c r="BM67" s="179"/>
      <c r="BN67" s="179"/>
      <c r="BO67" s="180"/>
      <c r="BP67" s="181"/>
      <c r="BQ67" s="182"/>
      <c r="BR67" s="182"/>
      <c r="BS67" s="183"/>
      <c r="BT67" s="15"/>
      <c r="BU67" s="15"/>
    </row>
    <row r="68" spans="1:73" ht="13.5">
      <c r="A68" s="66">
        <v>44</v>
      </c>
      <c r="B68" s="67"/>
      <c r="C68" s="86"/>
      <c r="D68" s="87"/>
      <c r="E68" s="87"/>
      <c r="F68" s="87"/>
      <c r="G68" s="87"/>
      <c r="H68" s="87"/>
      <c r="I68" s="87"/>
      <c r="J68" s="87"/>
      <c r="K68" s="87"/>
      <c r="L68" s="87"/>
      <c r="M68" s="87"/>
      <c r="N68" s="87"/>
      <c r="O68" s="88"/>
      <c r="P68" s="89"/>
      <c r="Q68" s="90"/>
      <c r="R68" s="90"/>
      <c r="S68" s="90"/>
      <c r="T68" s="90"/>
      <c r="U68" s="90"/>
      <c r="V68" s="90"/>
      <c r="W68" s="91"/>
      <c r="X68" s="91"/>
      <c r="Y68" s="91"/>
      <c r="Z68" s="91"/>
      <c r="AA68" s="91"/>
      <c r="AB68" s="91"/>
      <c r="AC68" s="91"/>
      <c r="AD68" s="91"/>
      <c r="AE68" s="92"/>
      <c r="AF68" s="89"/>
      <c r="AG68" s="90"/>
      <c r="AH68" s="90"/>
      <c r="AI68" s="90"/>
      <c r="AJ68" s="90"/>
      <c r="AK68" s="90"/>
      <c r="AL68" s="90"/>
      <c r="AM68" s="90"/>
      <c r="AN68" s="93"/>
      <c r="AO68" s="84"/>
      <c r="AP68" s="83"/>
      <c r="AQ68" s="62"/>
      <c r="AR68" s="63"/>
      <c r="AS68" s="63"/>
      <c r="AT68" s="63"/>
      <c r="AU68" s="63"/>
      <c r="AV68" s="63"/>
      <c r="AW68" s="83"/>
      <c r="AX68" s="84"/>
      <c r="AY68" s="83"/>
      <c r="AZ68" s="62"/>
      <c r="BA68" s="63"/>
      <c r="BB68" s="63"/>
      <c r="BC68" s="85"/>
      <c r="BD68" s="84"/>
      <c r="BE68" s="63"/>
      <c r="BF68" s="63"/>
      <c r="BG68" s="83"/>
      <c r="BH68" s="79" t="s">
        <v>91</v>
      </c>
      <c r="BI68" s="80"/>
      <c r="BJ68" s="81"/>
      <c r="BK68" s="82"/>
      <c r="BL68" s="178"/>
      <c r="BM68" s="179"/>
      <c r="BN68" s="179"/>
      <c r="BO68" s="180"/>
      <c r="BP68" s="181"/>
      <c r="BQ68" s="182"/>
      <c r="BR68" s="182"/>
      <c r="BS68" s="183"/>
      <c r="BT68" s="15"/>
      <c r="BU68" s="15"/>
    </row>
    <row r="69" spans="1:73" ht="13.5">
      <c r="A69" s="66">
        <v>45</v>
      </c>
      <c r="B69" s="67"/>
      <c r="C69" s="86"/>
      <c r="D69" s="87"/>
      <c r="E69" s="87"/>
      <c r="F69" s="87"/>
      <c r="G69" s="87"/>
      <c r="H69" s="87"/>
      <c r="I69" s="87"/>
      <c r="J69" s="87"/>
      <c r="K69" s="87"/>
      <c r="L69" s="87"/>
      <c r="M69" s="87"/>
      <c r="N69" s="87"/>
      <c r="O69" s="88"/>
      <c r="P69" s="89"/>
      <c r="Q69" s="90"/>
      <c r="R69" s="90"/>
      <c r="S69" s="90"/>
      <c r="T69" s="90"/>
      <c r="U69" s="90"/>
      <c r="V69" s="90"/>
      <c r="W69" s="91"/>
      <c r="X69" s="91"/>
      <c r="Y69" s="91"/>
      <c r="Z69" s="91"/>
      <c r="AA69" s="91"/>
      <c r="AB69" s="91"/>
      <c r="AC69" s="91"/>
      <c r="AD69" s="91"/>
      <c r="AE69" s="92"/>
      <c r="AF69" s="89"/>
      <c r="AG69" s="90"/>
      <c r="AH69" s="90"/>
      <c r="AI69" s="90"/>
      <c r="AJ69" s="90"/>
      <c r="AK69" s="90"/>
      <c r="AL69" s="90"/>
      <c r="AM69" s="90"/>
      <c r="AN69" s="93"/>
      <c r="AO69" s="84"/>
      <c r="AP69" s="83"/>
      <c r="AQ69" s="62"/>
      <c r="AR69" s="63"/>
      <c r="AS69" s="63"/>
      <c r="AT69" s="63"/>
      <c r="AU69" s="63"/>
      <c r="AV69" s="63"/>
      <c r="AW69" s="83"/>
      <c r="AX69" s="84"/>
      <c r="AY69" s="83"/>
      <c r="AZ69" s="62"/>
      <c r="BA69" s="63"/>
      <c r="BB69" s="63"/>
      <c r="BC69" s="85"/>
      <c r="BD69" s="84"/>
      <c r="BE69" s="63"/>
      <c r="BF69" s="63"/>
      <c r="BG69" s="83"/>
      <c r="BH69" s="79" t="s">
        <v>91</v>
      </c>
      <c r="BI69" s="80"/>
      <c r="BJ69" s="81"/>
      <c r="BK69" s="82"/>
      <c r="BL69" s="178"/>
      <c r="BM69" s="179"/>
      <c r="BN69" s="179"/>
      <c r="BO69" s="180"/>
      <c r="BP69" s="181"/>
      <c r="BQ69" s="182"/>
      <c r="BR69" s="182"/>
      <c r="BS69" s="183"/>
      <c r="BT69" s="15"/>
      <c r="BU69" s="15"/>
    </row>
    <row r="70" spans="1:73" ht="13.5">
      <c r="A70" s="66">
        <v>46</v>
      </c>
      <c r="B70" s="67"/>
      <c r="C70" s="86"/>
      <c r="D70" s="87"/>
      <c r="E70" s="87"/>
      <c r="F70" s="87"/>
      <c r="G70" s="87"/>
      <c r="H70" s="87"/>
      <c r="I70" s="87"/>
      <c r="J70" s="87"/>
      <c r="K70" s="87"/>
      <c r="L70" s="87"/>
      <c r="M70" s="87"/>
      <c r="N70" s="87"/>
      <c r="O70" s="88"/>
      <c r="P70" s="89"/>
      <c r="Q70" s="90"/>
      <c r="R70" s="90"/>
      <c r="S70" s="90"/>
      <c r="T70" s="90"/>
      <c r="U70" s="90"/>
      <c r="V70" s="90"/>
      <c r="W70" s="91"/>
      <c r="X70" s="91"/>
      <c r="Y70" s="91"/>
      <c r="Z70" s="91"/>
      <c r="AA70" s="91"/>
      <c r="AB70" s="91"/>
      <c r="AC70" s="91"/>
      <c r="AD70" s="91"/>
      <c r="AE70" s="92"/>
      <c r="AF70" s="89"/>
      <c r="AG70" s="90"/>
      <c r="AH70" s="90"/>
      <c r="AI70" s="90"/>
      <c r="AJ70" s="90"/>
      <c r="AK70" s="90"/>
      <c r="AL70" s="90"/>
      <c r="AM70" s="90"/>
      <c r="AN70" s="93"/>
      <c r="AO70" s="84"/>
      <c r="AP70" s="83"/>
      <c r="AQ70" s="62"/>
      <c r="AR70" s="63"/>
      <c r="AS70" s="63"/>
      <c r="AT70" s="63"/>
      <c r="AU70" s="63"/>
      <c r="AV70" s="63"/>
      <c r="AW70" s="83"/>
      <c r="AX70" s="84"/>
      <c r="AY70" s="83"/>
      <c r="AZ70" s="62"/>
      <c r="BA70" s="63"/>
      <c r="BB70" s="63"/>
      <c r="BC70" s="85"/>
      <c r="BD70" s="84"/>
      <c r="BE70" s="63"/>
      <c r="BF70" s="63"/>
      <c r="BG70" s="83"/>
      <c r="BH70" s="79" t="s">
        <v>91</v>
      </c>
      <c r="BI70" s="80"/>
      <c r="BJ70" s="81"/>
      <c r="BK70" s="82"/>
      <c r="BL70" s="178"/>
      <c r="BM70" s="179"/>
      <c r="BN70" s="179"/>
      <c r="BO70" s="180"/>
      <c r="BP70" s="181"/>
      <c r="BQ70" s="182"/>
      <c r="BR70" s="182"/>
      <c r="BS70" s="183"/>
      <c r="BT70" s="15"/>
      <c r="BU70" s="15"/>
    </row>
    <row r="71" spans="1:73" ht="13.5">
      <c r="A71" s="66">
        <v>47</v>
      </c>
      <c r="B71" s="67"/>
      <c r="C71" s="86"/>
      <c r="D71" s="87"/>
      <c r="E71" s="87"/>
      <c r="F71" s="87"/>
      <c r="G71" s="87"/>
      <c r="H71" s="87"/>
      <c r="I71" s="87"/>
      <c r="J71" s="87"/>
      <c r="K71" s="87"/>
      <c r="L71" s="87"/>
      <c r="M71" s="87"/>
      <c r="N71" s="87"/>
      <c r="O71" s="88"/>
      <c r="P71" s="89"/>
      <c r="Q71" s="90"/>
      <c r="R71" s="90"/>
      <c r="S71" s="90"/>
      <c r="T71" s="90"/>
      <c r="U71" s="90"/>
      <c r="V71" s="90"/>
      <c r="W71" s="91"/>
      <c r="X71" s="91"/>
      <c r="Y71" s="91"/>
      <c r="Z71" s="91"/>
      <c r="AA71" s="91"/>
      <c r="AB71" s="91"/>
      <c r="AC71" s="91"/>
      <c r="AD71" s="91"/>
      <c r="AE71" s="92"/>
      <c r="AF71" s="89"/>
      <c r="AG71" s="90"/>
      <c r="AH71" s="90"/>
      <c r="AI71" s="90"/>
      <c r="AJ71" s="90"/>
      <c r="AK71" s="90"/>
      <c r="AL71" s="90"/>
      <c r="AM71" s="90"/>
      <c r="AN71" s="93"/>
      <c r="AO71" s="84"/>
      <c r="AP71" s="83"/>
      <c r="AQ71" s="62"/>
      <c r="AR71" s="63"/>
      <c r="AS71" s="63"/>
      <c r="AT71" s="63"/>
      <c r="AU71" s="63"/>
      <c r="AV71" s="63"/>
      <c r="AW71" s="83"/>
      <c r="AX71" s="84"/>
      <c r="AY71" s="83"/>
      <c r="AZ71" s="62"/>
      <c r="BA71" s="63"/>
      <c r="BB71" s="63"/>
      <c r="BC71" s="85"/>
      <c r="BD71" s="84"/>
      <c r="BE71" s="63"/>
      <c r="BF71" s="63"/>
      <c r="BG71" s="83"/>
      <c r="BH71" s="79" t="s">
        <v>91</v>
      </c>
      <c r="BI71" s="80"/>
      <c r="BJ71" s="81"/>
      <c r="BK71" s="82"/>
      <c r="BL71" s="178"/>
      <c r="BM71" s="179"/>
      <c r="BN71" s="179"/>
      <c r="BO71" s="180"/>
      <c r="BP71" s="181"/>
      <c r="BQ71" s="182"/>
      <c r="BR71" s="182"/>
      <c r="BS71" s="183"/>
      <c r="BT71" s="15"/>
      <c r="BU71" s="15"/>
    </row>
    <row r="72" spans="1:73" ht="13.5">
      <c r="A72" s="66">
        <v>48</v>
      </c>
      <c r="B72" s="67"/>
      <c r="C72" s="86"/>
      <c r="D72" s="87"/>
      <c r="E72" s="87"/>
      <c r="F72" s="87"/>
      <c r="G72" s="87"/>
      <c r="H72" s="87"/>
      <c r="I72" s="87"/>
      <c r="J72" s="87"/>
      <c r="K72" s="87"/>
      <c r="L72" s="87"/>
      <c r="M72" s="87"/>
      <c r="N72" s="87"/>
      <c r="O72" s="88"/>
      <c r="P72" s="89"/>
      <c r="Q72" s="90"/>
      <c r="R72" s="90"/>
      <c r="S72" s="90"/>
      <c r="T72" s="90"/>
      <c r="U72" s="90"/>
      <c r="V72" s="90"/>
      <c r="W72" s="91"/>
      <c r="X72" s="91"/>
      <c r="Y72" s="91"/>
      <c r="Z72" s="91"/>
      <c r="AA72" s="91"/>
      <c r="AB72" s="91"/>
      <c r="AC72" s="91"/>
      <c r="AD72" s="91"/>
      <c r="AE72" s="92"/>
      <c r="AF72" s="89"/>
      <c r="AG72" s="90"/>
      <c r="AH72" s="90"/>
      <c r="AI72" s="90"/>
      <c r="AJ72" s="90"/>
      <c r="AK72" s="90"/>
      <c r="AL72" s="90"/>
      <c r="AM72" s="90"/>
      <c r="AN72" s="93"/>
      <c r="AO72" s="84"/>
      <c r="AP72" s="83"/>
      <c r="AQ72" s="62"/>
      <c r="AR72" s="63"/>
      <c r="AS72" s="63"/>
      <c r="AT72" s="63"/>
      <c r="AU72" s="63"/>
      <c r="AV72" s="63"/>
      <c r="AW72" s="83"/>
      <c r="AX72" s="84"/>
      <c r="AY72" s="83"/>
      <c r="AZ72" s="62"/>
      <c r="BA72" s="63"/>
      <c r="BB72" s="63"/>
      <c r="BC72" s="85"/>
      <c r="BD72" s="84"/>
      <c r="BE72" s="63"/>
      <c r="BF72" s="63"/>
      <c r="BG72" s="83"/>
      <c r="BH72" s="79" t="s">
        <v>91</v>
      </c>
      <c r="BI72" s="80"/>
      <c r="BJ72" s="81"/>
      <c r="BK72" s="82"/>
      <c r="BL72" s="178"/>
      <c r="BM72" s="179"/>
      <c r="BN72" s="179"/>
      <c r="BO72" s="180"/>
      <c r="BP72" s="181"/>
      <c r="BQ72" s="182"/>
      <c r="BR72" s="182"/>
      <c r="BS72" s="183"/>
      <c r="BT72" s="15"/>
      <c r="BU72" s="15"/>
    </row>
    <row r="73" spans="1:73" ht="13.5">
      <c r="A73" s="66">
        <v>49</v>
      </c>
      <c r="B73" s="67"/>
      <c r="C73" s="86"/>
      <c r="D73" s="87"/>
      <c r="E73" s="87"/>
      <c r="F73" s="87"/>
      <c r="G73" s="87"/>
      <c r="H73" s="87"/>
      <c r="I73" s="87"/>
      <c r="J73" s="87"/>
      <c r="K73" s="87"/>
      <c r="L73" s="87"/>
      <c r="M73" s="87"/>
      <c r="N73" s="87"/>
      <c r="O73" s="88"/>
      <c r="P73" s="89"/>
      <c r="Q73" s="90"/>
      <c r="R73" s="90"/>
      <c r="S73" s="90"/>
      <c r="T73" s="90"/>
      <c r="U73" s="90"/>
      <c r="V73" s="90"/>
      <c r="W73" s="91"/>
      <c r="X73" s="91"/>
      <c r="Y73" s="91"/>
      <c r="Z73" s="91"/>
      <c r="AA73" s="91"/>
      <c r="AB73" s="91"/>
      <c r="AC73" s="91"/>
      <c r="AD73" s="91"/>
      <c r="AE73" s="92"/>
      <c r="AF73" s="89"/>
      <c r="AG73" s="90"/>
      <c r="AH73" s="90"/>
      <c r="AI73" s="90"/>
      <c r="AJ73" s="90"/>
      <c r="AK73" s="90"/>
      <c r="AL73" s="90"/>
      <c r="AM73" s="90"/>
      <c r="AN73" s="93"/>
      <c r="AO73" s="84"/>
      <c r="AP73" s="83"/>
      <c r="AQ73" s="62"/>
      <c r="AR73" s="63"/>
      <c r="AS73" s="63"/>
      <c r="AT73" s="63"/>
      <c r="AU73" s="63"/>
      <c r="AV73" s="63"/>
      <c r="AW73" s="83"/>
      <c r="AX73" s="84"/>
      <c r="AY73" s="83"/>
      <c r="AZ73" s="62"/>
      <c r="BA73" s="63"/>
      <c r="BB73" s="63"/>
      <c r="BC73" s="85"/>
      <c r="BD73" s="84"/>
      <c r="BE73" s="63"/>
      <c r="BF73" s="63"/>
      <c r="BG73" s="83"/>
      <c r="BH73" s="79" t="s">
        <v>91</v>
      </c>
      <c r="BI73" s="80"/>
      <c r="BJ73" s="81"/>
      <c r="BK73" s="82"/>
      <c r="BL73" s="178"/>
      <c r="BM73" s="179"/>
      <c r="BN73" s="179"/>
      <c r="BO73" s="180"/>
      <c r="BP73" s="181"/>
      <c r="BQ73" s="182"/>
      <c r="BR73" s="182"/>
      <c r="BS73" s="183"/>
      <c r="BT73" s="15"/>
      <c r="BU73" s="15"/>
    </row>
    <row r="74" spans="1:73" ht="13.5">
      <c r="A74" s="66">
        <v>50</v>
      </c>
      <c r="B74" s="67"/>
      <c r="C74" s="86"/>
      <c r="D74" s="87"/>
      <c r="E74" s="87"/>
      <c r="F74" s="87"/>
      <c r="G74" s="87"/>
      <c r="H74" s="87"/>
      <c r="I74" s="87"/>
      <c r="J74" s="87"/>
      <c r="K74" s="87"/>
      <c r="L74" s="87"/>
      <c r="M74" s="87"/>
      <c r="N74" s="87"/>
      <c r="O74" s="88"/>
      <c r="P74" s="89"/>
      <c r="Q74" s="90"/>
      <c r="R74" s="90"/>
      <c r="S74" s="90"/>
      <c r="T74" s="90"/>
      <c r="U74" s="90"/>
      <c r="V74" s="90"/>
      <c r="W74" s="91"/>
      <c r="X74" s="91"/>
      <c r="Y74" s="91"/>
      <c r="Z74" s="91"/>
      <c r="AA74" s="91"/>
      <c r="AB74" s="91"/>
      <c r="AC74" s="91"/>
      <c r="AD74" s="91"/>
      <c r="AE74" s="92"/>
      <c r="AF74" s="89"/>
      <c r="AG74" s="90"/>
      <c r="AH74" s="90"/>
      <c r="AI74" s="90"/>
      <c r="AJ74" s="90"/>
      <c r="AK74" s="90"/>
      <c r="AL74" s="90"/>
      <c r="AM74" s="90"/>
      <c r="AN74" s="93"/>
      <c r="AO74" s="84"/>
      <c r="AP74" s="83"/>
      <c r="AQ74" s="62"/>
      <c r="AR74" s="63"/>
      <c r="AS74" s="63"/>
      <c r="AT74" s="63"/>
      <c r="AU74" s="63"/>
      <c r="AV74" s="63"/>
      <c r="AW74" s="83"/>
      <c r="AX74" s="84"/>
      <c r="AY74" s="83"/>
      <c r="AZ74" s="62"/>
      <c r="BA74" s="63"/>
      <c r="BB74" s="63"/>
      <c r="BC74" s="85"/>
      <c r="BD74" s="84"/>
      <c r="BE74" s="63"/>
      <c r="BF74" s="63"/>
      <c r="BG74" s="83"/>
      <c r="BH74" s="79" t="s">
        <v>91</v>
      </c>
      <c r="BI74" s="80"/>
      <c r="BJ74" s="81"/>
      <c r="BK74" s="82"/>
      <c r="BL74" s="178"/>
      <c r="BM74" s="179"/>
      <c r="BN74" s="179"/>
      <c r="BO74" s="180"/>
      <c r="BP74" s="181"/>
      <c r="BQ74" s="182"/>
      <c r="BR74" s="182"/>
      <c r="BS74" s="183"/>
      <c r="BT74" s="15"/>
      <c r="BU74" s="15"/>
    </row>
    <row r="75" spans="1:73" ht="13.5">
      <c r="A75" s="66">
        <v>51</v>
      </c>
      <c r="B75" s="67"/>
      <c r="C75" s="86"/>
      <c r="D75" s="87"/>
      <c r="E75" s="87"/>
      <c r="F75" s="87"/>
      <c r="G75" s="87"/>
      <c r="H75" s="87"/>
      <c r="I75" s="87"/>
      <c r="J75" s="87"/>
      <c r="K75" s="87"/>
      <c r="L75" s="87"/>
      <c r="M75" s="87"/>
      <c r="N75" s="87"/>
      <c r="O75" s="88"/>
      <c r="P75" s="89"/>
      <c r="Q75" s="90"/>
      <c r="R75" s="90"/>
      <c r="S75" s="90"/>
      <c r="T75" s="90"/>
      <c r="U75" s="90"/>
      <c r="V75" s="90"/>
      <c r="W75" s="91"/>
      <c r="X75" s="91"/>
      <c r="Y75" s="91"/>
      <c r="Z75" s="91"/>
      <c r="AA75" s="91"/>
      <c r="AB75" s="91"/>
      <c r="AC75" s="91"/>
      <c r="AD75" s="91"/>
      <c r="AE75" s="92"/>
      <c r="AF75" s="89"/>
      <c r="AG75" s="90"/>
      <c r="AH75" s="90"/>
      <c r="AI75" s="90"/>
      <c r="AJ75" s="90"/>
      <c r="AK75" s="90"/>
      <c r="AL75" s="90"/>
      <c r="AM75" s="90"/>
      <c r="AN75" s="93"/>
      <c r="AO75" s="84"/>
      <c r="AP75" s="83"/>
      <c r="AQ75" s="62"/>
      <c r="AR75" s="63"/>
      <c r="AS75" s="63"/>
      <c r="AT75" s="63"/>
      <c r="AU75" s="63"/>
      <c r="AV75" s="63"/>
      <c r="AW75" s="83"/>
      <c r="AX75" s="84"/>
      <c r="AY75" s="83"/>
      <c r="AZ75" s="62"/>
      <c r="BA75" s="63"/>
      <c r="BB75" s="63"/>
      <c r="BC75" s="85"/>
      <c r="BD75" s="84"/>
      <c r="BE75" s="63"/>
      <c r="BF75" s="63"/>
      <c r="BG75" s="83"/>
      <c r="BH75" s="79" t="s">
        <v>91</v>
      </c>
      <c r="BI75" s="80"/>
      <c r="BJ75" s="81"/>
      <c r="BK75" s="82"/>
      <c r="BL75" s="178"/>
      <c r="BM75" s="179"/>
      <c r="BN75" s="179"/>
      <c r="BO75" s="180"/>
      <c r="BP75" s="181"/>
      <c r="BQ75" s="182"/>
      <c r="BR75" s="182"/>
      <c r="BS75" s="183"/>
      <c r="BT75" s="15"/>
      <c r="BU75" s="15"/>
    </row>
    <row r="76" spans="1:73" ht="13.5">
      <c r="A76" s="66">
        <v>52</v>
      </c>
      <c r="B76" s="67"/>
      <c r="C76" s="86"/>
      <c r="D76" s="87"/>
      <c r="E76" s="87"/>
      <c r="F76" s="87"/>
      <c r="G76" s="87"/>
      <c r="H76" s="87"/>
      <c r="I76" s="87"/>
      <c r="J76" s="87"/>
      <c r="K76" s="87"/>
      <c r="L76" s="87"/>
      <c r="M76" s="87"/>
      <c r="N76" s="87"/>
      <c r="O76" s="88"/>
      <c r="P76" s="89"/>
      <c r="Q76" s="90"/>
      <c r="R76" s="90"/>
      <c r="S76" s="90"/>
      <c r="T76" s="90"/>
      <c r="U76" s="90"/>
      <c r="V76" s="90"/>
      <c r="W76" s="91"/>
      <c r="X76" s="91"/>
      <c r="Y76" s="91"/>
      <c r="Z76" s="91"/>
      <c r="AA76" s="91"/>
      <c r="AB76" s="91"/>
      <c r="AC76" s="91"/>
      <c r="AD76" s="91"/>
      <c r="AE76" s="92"/>
      <c r="AF76" s="89"/>
      <c r="AG76" s="90"/>
      <c r="AH76" s="90"/>
      <c r="AI76" s="90"/>
      <c r="AJ76" s="90"/>
      <c r="AK76" s="90"/>
      <c r="AL76" s="90"/>
      <c r="AM76" s="90"/>
      <c r="AN76" s="93"/>
      <c r="AO76" s="84"/>
      <c r="AP76" s="83"/>
      <c r="AQ76" s="62"/>
      <c r="AR76" s="63"/>
      <c r="AS76" s="63"/>
      <c r="AT76" s="63"/>
      <c r="AU76" s="63"/>
      <c r="AV76" s="63"/>
      <c r="AW76" s="83"/>
      <c r="AX76" s="84"/>
      <c r="AY76" s="83"/>
      <c r="AZ76" s="62"/>
      <c r="BA76" s="63"/>
      <c r="BB76" s="63"/>
      <c r="BC76" s="85"/>
      <c r="BD76" s="84"/>
      <c r="BE76" s="63"/>
      <c r="BF76" s="63"/>
      <c r="BG76" s="83"/>
      <c r="BH76" s="79" t="s">
        <v>91</v>
      </c>
      <c r="BI76" s="80"/>
      <c r="BJ76" s="81"/>
      <c r="BK76" s="82"/>
      <c r="BL76" s="178"/>
      <c r="BM76" s="179"/>
      <c r="BN76" s="179"/>
      <c r="BO76" s="180"/>
      <c r="BP76" s="181"/>
      <c r="BQ76" s="182"/>
      <c r="BR76" s="182"/>
      <c r="BS76" s="183"/>
      <c r="BT76" s="15"/>
      <c r="BU76" s="15"/>
    </row>
    <row r="77" spans="1:73" ht="13.5">
      <c r="A77" s="66">
        <v>53</v>
      </c>
      <c r="B77" s="67"/>
      <c r="C77" s="86"/>
      <c r="D77" s="87"/>
      <c r="E77" s="87"/>
      <c r="F77" s="87"/>
      <c r="G77" s="87"/>
      <c r="H77" s="87"/>
      <c r="I77" s="87"/>
      <c r="J77" s="87"/>
      <c r="K77" s="87"/>
      <c r="L77" s="87"/>
      <c r="M77" s="87"/>
      <c r="N77" s="87"/>
      <c r="O77" s="88"/>
      <c r="P77" s="89"/>
      <c r="Q77" s="90"/>
      <c r="R77" s="90"/>
      <c r="S77" s="90"/>
      <c r="T77" s="90"/>
      <c r="U77" s="90"/>
      <c r="V77" s="90"/>
      <c r="W77" s="91"/>
      <c r="X77" s="91"/>
      <c r="Y77" s="91"/>
      <c r="Z77" s="91"/>
      <c r="AA77" s="91"/>
      <c r="AB77" s="91"/>
      <c r="AC77" s="91"/>
      <c r="AD77" s="91"/>
      <c r="AE77" s="92"/>
      <c r="AF77" s="89"/>
      <c r="AG77" s="90"/>
      <c r="AH77" s="90"/>
      <c r="AI77" s="90"/>
      <c r="AJ77" s="90"/>
      <c r="AK77" s="90"/>
      <c r="AL77" s="90"/>
      <c r="AM77" s="90"/>
      <c r="AN77" s="93"/>
      <c r="AO77" s="84"/>
      <c r="AP77" s="83"/>
      <c r="AQ77" s="62"/>
      <c r="AR77" s="63"/>
      <c r="AS77" s="63"/>
      <c r="AT77" s="63"/>
      <c r="AU77" s="63"/>
      <c r="AV77" s="63"/>
      <c r="AW77" s="83"/>
      <c r="AX77" s="84"/>
      <c r="AY77" s="83"/>
      <c r="AZ77" s="62"/>
      <c r="BA77" s="63"/>
      <c r="BB77" s="63"/>
      <c r="BC77" s="85"/>
      <c r="BD77" s="84"/>
      <c r="BE77" s="63"/>
      <c r="BF77" s="63"/>
      <c r="BG77" s="83"/>
      <c r="BH77" s="79" t="s">
        <v>91</v>
      </c>
      <c r="BI77" s="80"/>
      <c r="BJ77" s="81"/>
      <c r="BK77" s="82"/>
      <c r="BL77" s="178"/>
      <c r="BM77" s="179"/>
      <c r="BN77" s="179"/>
      <c r="BO77" s="180"/>
      <c r="BP77" s="181"/>
      <c r="BQ77" s="182"/>
      <c r="BR77" s="182"/>
      <c r="BS77" s="183"/>
      <c r="BT77" s="15"/>
      <c r="BU77" s="15"/>
    </row>
    <row r="78" spans="1:73" ht="13.5">
      <c r="A78" s="66">
        <v>54</v>
      </c>
      <c r="B78" s="67"/>
      <c r="C78" s="86"/>
      <c r="D78" s="87"/>
      <c r="E78" s="87"/>
      <c r="F78" s="87"/>
      <c r="G78" s="87"/>
      <c r="H78" s="87"/>
      <c r="I78" s="87"/>
      <c r="J78" s="87"/>
      <c r="K78" s="87"/>
      <c r="L78" s="87"/>
      <c r="M78" s="87"/>
      <c r="N78" s="87"/>
      <c r="O78" s="88"/>
      <c r="P78" s="89"/>
      <c r="Q78" s="90"/>
      <c r="R78" s="90"/>
      <c r="S78" s="90"/>
      <c r="T78" s="90"/>
      <c r="U78" s="90"/>
      <c r="V78" s="90"/>
      <c r="W78" s="91"/>
      <c r="X78" s="91"/>
      <c r="Y78" s="91"/>
      <c r="Z78" s="91"/>
      <c r="AA78" s="91"/>
      <c r="AB78" s="91"/>
      <c r="AC78" s="91"/>
      <c r="AD78" s="91"/>
      <c r="AE78" s="92"/>
      <c r="AF78" s="89"/>
      <c r="AG78" s="90"/>
      <c r="AH78" s="90"/>
      <c r="AI78" s="90"/>
      <c r="AJ78" s="90"/>
      <c r="AK78" s="90"/>
      <c r="AL78" s="90"/>
      <c r="AM78" s="90"/>
      <c r="AN78" s="93"/>
      <c r="AO78" s="84"/>
      <c r="AP78" s="83"/>
      <c r="AQ78" s="62"/>
      <c r="AR78" s="63"/>
      <c r="AS78" s="63"/>
      <c r="AT78" s="63"/>
      <c r="AU78" s="63"/>
      <c r="AV78" s="63"/>
      <c r="AW78" s="83"/>
      <c r="AX78" s="84"/>
      <c r="AY78" s="83"/>
      <c r="AZ78" s="62"/>
      <c r="BA78" s="63"/>
      <c r="BB78" s="63"/>
      <c r="BC78" s="85"/>
      <c r="BD78" s="84"/>
      <c r="BE78" s="63"/>
      <c r="BF78" s="63"/>
      <c r="BG78" s="83"/>
      <c r="BH78" s="79" t="s">
        <v>91</v>
      </c>
      <c r="BI78" s="80"/>
      <c r="BJ78" s="81"/>
      <c r="BK78" s="82"/>
      <c r="BL78" s="178"/>
      <c r="BM78" s="179"/>
      <c r="BN78" s="179"/>
      <c r="BO78" s="180"/>
      <c r="BP78" s="181"/>
      <c r="BQ78" s="182"/>
      <c r="BR78" s="182"/>
      <c r="BS78" s="183"/>
      <c r="BT78" s="15"/>
      <c r="BU78" s="15"/>
    </row>
    <row r="79" spans="1:73" ht="13.5">
      <c r="A79" s="66">
        <v>55</v>
      </c>
      <c r="B79" s="67"/>
      <c r="C79" s="86"/>
      <c r="D79" s="87"/>
      <c r="E79" s="87"/>
      <c r="F79" s="87"/>
      <c r="G79" s="87"/>
      <c r="H79" s="87"/>
      <c r="I79" s="87"/>
      <c r="J79" s="87"/>
      <c r="K79" s="87"/>
      <c r="L79" s="87"/>
      <c r="M79" s="87"/>
      <c r="N79" s="87"/>
      <c r="O79" s="88"/>
      <c r="P79" s="89"/>
      <c r="Q79" s="90"/>
      <c r="R79" s="90"/>
      <c r="S79" s="90"/>
      <c r="T79" s="90"/>
      <c r="U79" s="90"/>
      <c r="V79" s="90"/>
      <c r="W79" s="91"/>
      <c r="X79" s="91"/>
      <c r="Y79" s="91"/>
      <c r="Z79" s="91"/>
      <c r="AA79" s="91"/>
      <c r="AB79" s="91"/>
      <c r="AC79" s="91"/>
      <c r="AD79" s="91"/>
      <c r="AE79" s="92"/>
      <c r="AF79" s="89"/>
      <c r="AG79" s="90"/>
      <c r="AH79" s="90"/>
      <c r="AI79" s="90"/>
      <c r="AJ79" s="90"/>
      <c r="AK79" s="90"/>
      <c r="AL79" s="90"/>
      <c r="AM79" s="90"/>
      <c r="AN79" s="93"/>
      <c r="AO79" s="84"/>
      <c r="AP79" s="83"/>
      <c r="AQ79" s="62"/>
      <c r="AR79" s="63"/>
      <c r="AS79" s="63"/>
      <c r="AT79" s="63"/>
      <c r="AU79" s="63"/>
      <c r="AV79" s="63"/>
      <c r="AW79" s="83"/>
      <c r="AX79" s="84"/>
      <c r="AY79" s="83"/>
      <c r="AZ79" s="62"/>
      <c r="BA79" s="63"/>
      <c r="BB79" s="63"/>
      <c r="BC79" s="85"/>
      <c r="BD79" s="84"/>
      <c r="BE79" s="63"/>
      <c r="BF79" s="63"/>
      <c r="BG79" s="83"/>
      <c r="BH79" s="79" t="s">
        <v>91</v>
      </c>
      <c r="BI79" s="80"/>
      <c r="BJ79" s="81"/>
      <c r="BK79" s="82"/>
      <c r="BL79" s="178"/>
      <c r="BM79" s="179"/>
      <c r="BN79" s="179"/>
      <c r="BO79" s="180"/>
      <c r="BP79" s="181"/>
      <c r="BQ79" s="182"/>
      <c r="BR79" s="182"/>
      <c r="BS79" s="183"/>
      <c r="BT79" s="15"/>
      <c r="BU79" s="15"/>
    </row>
    <row r="80" spans="1:73" ht="13.5">
      <c r="A80" s="66">
        <v>56</v>
      </c>
      <c r="B80" s="67"/>
      <c r="C80" s="86"/>
      <c r="D80" s="87"/>
      <c r="E80" s="87"/>
      <c r="F80" s="87"/>
      <c r="G80" s="87"/>
      <c r="H80" s="87"/>
      <c r="I80" s="87"/>
      <c r="J80" s="87"/>
      <c r="K80" s="87"/>
      <c r="L80" s="87"/>
      <c r="M80" s="87"/>
      <c r="N80" s="87"/>
      <c r="O80" s="88"/>
      <c r="P80" s="89"/>
      <c r="Q80" s="90"/>
      <c r="R80" s="90"/>
      <c r="S80" s="90"/>
      <c r="T80" s="90"/>
      <c r="U80" s="90"/>
      <c r="V80" s="90"/>
      <c r="W80" s="91"/>
      <c r="X80" s="91"/>
      <c r="Y80" s="91"/>
      <c r="Z80" s="91"/>
      <c r="AA80" s="91"/>
      <c r="AB80" s="91"/>
      <c r="AC80" s="91"/>
      <c r="AD80" s="91"/>
      <c r="AE80" s="92"/>
      <c r="AF80" s="89"/>
      <c r="AG80" s="90"/>
      <c r="AH80" s="90"/>
      <c r="AI80" s="90"/>
      <c r="AJ80" s="90"/>
      <c r="AK80" s="90"/>
      <c r="AL80" s="90"/>
      <c r="AM80" s="90"/>
      <c r="AN80" s="93"/>
      <c r="AO80" s="84"/>
      <c r="AP80" s="83"/>
      <c r="AQ80" s="62"/>
      <c r="AR80" s="63"/>
      <c r="AS80" s="63"/>
      <c r="AT80" s="63"/>
      <c r="AU80" s="63"/>
      <c r="AV80" s="63"/>
      <c r="AW80" s="83"/>
      <c r="AX80" s="84"/>
      <c r="AY80" s="83"/>
      <c r="AZ80" s="62"/>
      <c r="BA80" s="63"/>
      <c r="BB80" s="63"/>
      <c r="BC80" s="85"/>
      <c r="BD80" s="84"/>
      <c r="BE80" s="63"/>
      <c r="BF80" s="63"/>
      <c r="BG80" s="83"/>
      <c r="BH80" s="79" t="s">
        <v>91</v>
      </c>
      <c r="BI80" s="80"/>
      <c r="BJ80" s="81"/>
      <c r="BK80" s="82"/>
      <c r="BL80" s="178"/>
      <c r="BM80" s="179"/>
      <c r="BN80" s="179"/>
      <c r="BO80" s="180"/>
      <c r="BP80" s="181"/>
      <c r="BQ80" s="182"/>
      <c r="BR80" s="182"/>
      <c r="BS80" s="183"/>
      <c r="BT80" s="15"/>
      <c r="BU80" s="15"/>
    </row>
    <row r="81" spans="1:73" ht="13.5">
      <c r="A81" s="66">
        <v>57</v>
      </c>
      <c r="B81" s="67"/>
      <c r="C81" s="86"/>
      <c r="D81" s="87"/>
      <c r="E81" s="87"/>
      <c r="F81" s="87"/>
      <c r="G81" s="87"/>
      <c r="H81" s="87"/>
      <c r="I81" s="87"/>
      <c r="J81" s="87"/>
      <c r="K81" s="87"/>
      <c r="L81" s="87"/>
      <c r="M81" s="87"/>
      <c r="N81" s="87"/>
      <c r="O81" s="88"/>
      <c r="P81" s="89"/>
      <c r="Q81" s="90"/>
      <c r="R81" s="90"/>
      <c r="S81" s="90"/>
      <c r="T81" s="90"/>
      <c r="U81" s="90"/>
      <c r="V81" s="90"/>
      <c r="W81" s="91"/>
      <c r="X81" s="91"/>
      <c r="Y81" s="91"/>
      <c r="Z81" s="91"/>
      <c r="AA81" s="91"/>
      <c r="AB81" s="91"/>
      <c r="AC81" s="91"/>
      <c r="AD81" s="91"/>
      <c r="AE81" s="92"/>
      <c r="AF81" s="89"/>
      <c r="AG81" s="90"/>
      <c r="AH81" s="90"/>
      <c r="AI81" s="90"/>
      <c r="AJ81" s="90"/>
      <c r="AK81" s="90"/>
      <c r="AL81" s="90"/>
      <c r="AM81" s="90"/>
      <c r="AN81" s="93"/>
      <c r="AO81" s="84"/>
      <c r="AP81" s="83"/>
      <c r="AQ81" s="62"/>
      <c r="AR81" s="63"/>
      <c r="AS81" s="63"/>
      <c r="AT81" s="63"/>
      <c r="AU81" s="63"/>
      <c r="AV81" s="63"/>
      <c r="AW81" s="83"/>
      <c r="AX81" s="84"/>
      <c r="AY81" s="83"/>
      <c r="AZ81" s="62"/>
      <c r="BA81" s="63"/>
      <c r="BB81" s="63"/>
      <c r="BC81" s="85"/>
      <c r="BD81" s="84"/>
      <c r="BE81" s="63"/>
      <c r="BF81" s="63"/>
      <c r="BG81" s="83"/>
      <c r="BH81" s="79" t="s">
        <v>91</v>
      </c>
      <c r="BI81" s="80"/>
      <c r="BJ81" s="81"/>
      <c r="BK81" s="82"/>
      <c r="BL81" s="178"/>
      <c r="BM81" s="179"/>
      <c r="BN81" s="179"/>
      <c r="BO81" s="180"/>
      <c r="BP81" s="181"/>
      <c r="BQ81" s="182"/>
      <c r="BR81" s="182"/>
      <c r="BS81" s="183"/>
      <c r="BT81" s="15"/>
      <c r="BU81" s="15"/>
    </row>
    <row r="82" spans="1:73" ht="13.5">
      <c r="A82" s="66">
        <v>58</v>
      </c>
      <c r="B82" s="67"/>
      <c r="C82" s="86"/>
      <c r="D82" s="87"/>
      <c r="E82" s="87"/>
      <c r="F82" s="87"/>
      <c r="G82" s="87"/>
      <c r="H82" s="87"/>
      <c r="I82" s="87"/>
      <c r="J82" s="87"/>
      <c r="K82" s="87"/>
      <c r="L82" s="87"/>
      <c r="M82" s="87"/>
      <c r="N82" s="87"/>
      <c r="O82" s="88"/>
      <c r="P82" s="89"/>
      <c r="Q82" s="90"/>
      <c r="R82" s="90"/>
      <c r="S82" s="90"/>
      <c r="T82" s="90"/>
      <c r="U82" s="90"/>
      <c r="V82" s="90"/>
      <c r="W82" s="91"/>
      <c r="X82" s="91"/>
      <c r="Y82" s="91"/>
      <c r="Z82" s="91"/>
      <c r="AA82" s="91"/>
      <c r="AB82" s="91"/>
      <c r="AC82" s="91"/>
      <c r="AD82" s="91"/>
      <c r="AE82" s="92"/>
      <c r="AF82" s="89"/>
      <c r="AG82" s="90"/>
      <c r="AH82" s="90"/>
      <c r="AI82" s="90"/>
      <c r="AJ82" s="90"/>
      <c r="AK82" s="90"/>
      <c r="AL82" s="90"/>
      <c r="AM82" s="90"/>
      <c r="AN82" s="93"/>
      <c r="AO82" s="84"/>
      <c r="AP82" s="83"/>
      <c r="AQ82" s="62"/>
      <c r="AR82" s="63"/>
      <c r="AS82" s="63"/>
      <c r="AT82" s="63"/>
      <c r="AU82" s="63"/>
      <c r="AV82" s="63"/>
      <c r="AW82" s="83"/>
      <c r="AX82" s="84"/>
      <c r="AY82" s="83"/>
      <c r="AZ82" s="62"/>
      <c r="BA82" s="63"/>
      <c r="BB82" s="63"/>
      <c r="BC82" s="85"/>
      <c r="BD82" s="84"/>
      <c r="BE82" s="63"/>
      <c r="BF82" s="63"/>
      <c r="BG82" s="83"/>
      <c r="BH82" s="79" t="s">
        <v>91</v>
      </c>
      <c r="BI82" s="80"/>
      <c r="BJ82" s="81"/>
      <c r="BK82" s="82"/>
      <c r="BL82" s="178"/>
      <c r="BM82" s="179"/>
      <c r="BN82" s="179"/>
      <c r="BO82" s="180"/>
      <c r="BP82" s="181"/>
      <c r="BQ82" s="182"/>
      <c r="BR82" s="182"/>
      <c r="BS82" s="183"/>
      <c r="BT82" s="15"/>
      <c r="BU82" s="15"/>
    </row>
    <row r="83" spans="1:73" ht="13.5">
      <c r="A83" s="66">
        <v>59</v>
      </c>
      <c r="B83" s="67"/>
      <c r="C83" s="86"/>
      <c r="D83" s="87"/>
      <c r="E83" s="87"/>
      <c r="F83" s="87"/>
      <c r="G83" s="87"/>
      <c r="H83" s="87"/>
      <c r="I83" s="87"/>
      <c r="J83" s="87"/>
      <c r="K83" s="87"/>
      <c r="L83" s="87"/>
      <c r="M83" s="87"/>
      <c r="N83" s="87"/>
      <c r="O83" s="88"/>
      <c r="P83" s="89"/>
      <c r="Q83" s="90"/>
      <c r="R83" s="90"/>
      <c r="S83" s="90"/>
      <c r="T83" s="90"/>
      <c r="U83" s="90"/>
      <c r="V83" s="90"/>
      <c r="W83" s="91"/>
      <c r="X83" s="91"/>
      <c r="Y83" s="91"/>
      <c r="Z83" s="91"/>
      <c r="AA83" s="91"/>
      <c r="AB83" s="91"/>
      <c r="AC83" s="91"/>
      <c r="AD83" s="91"/>
      <c r="AE83" s="92"/>
      <c r="AF83" s="89"/>
      <c r="AG83" s="90"/>
      <c r="AH83" s="90"/>
      <c r="AI83" s="90"/>
      <c r="AJ83" s="90"/>
      <c r="AK83" s="90"/>
      <c r="AL83" s="90"/>
      <c r="AM83" s="90"/>
      <c r="AN83" s="93"/>
      <c r="AO83" s="84"/>
      <c r="AP83" s="83"/>
      <c r="AQ83" s="62"/>
      <c r="AR83" s="63"/>
      <c r="AS83" s="63"/>
      <c r="AT83" s="63"/>
      <c r="AU83" s="63"/>
      <c r="AV83" s="63"/>
      <c r="AW83" s="83"/>
      <c r="AX83" s="84"/>
      <c r="AY83" s="83"/>
      <c r="AZ83" s="62"/>
      <c r="BA83" s="63"/>
      <c r="BB83" s="63"/>
      <c r="BC83" s="85"/>
      <c r="BD83" s="84"/>
      <c r="BE83" s="63"/>
      <c r="BF83" s="63"/>
      <c r="BG83" s="83"/>
      <c r="BH83" s="79" t="s">
        <v>91</v>
      </c>
      <c r="BI83" s="80"/>
      <c r="BJ83" s="81"/>
      <c r="BK83" s="82"/>
      <c r="BL83" s="178"/>
      <c r="BM83" s="179"/>
      <c r="BN83" s="179"/>
      <c r="BO83" s="180"/>
      <c r="BP83" s="181"/>
      <c r="BQ83" s="182"/>
      <c r="BR83" s="182"/>
      <c r="BS83" s="183"/>
      <c r="BT83" s="15"/>
      <c r="BU83" s="15"/>
    </row>
    <row r="84" spans="1:73" ht="13.5">
      <c r="A84" s="66">
        <v>60</v>
      </c>
      <c r="B84" s="67"/>
      <c r="C84" s="86"/>
      <c r="D84" s="87"/>
      <c r="E84" s="87"/>
      <c r="F84" s="87"/>
      <c r="G84" s="87"/>
      <c r="H84" s="87"/>
      <c r="I84" s="87"/>
      <c r="J84" s="87"/>
      <c r="K84" s="87"/>
      <c r="L84" s="87"/>
      <c r="M84" s="87"/>
      <c r="N84" s="87"/>
      <c r="O84" s="88"/>
      <c r="P84" s="89"/>
      <c r="Q84" s="90"/>
      <c r="R84" s="90"/>
      <c r="S84" s="90"/>
      <c r="T84" s="90"/>
      <c r="U84" s="90"/>
      <c r="V84" s="90"/>
      <c r="W84" s="91"/>
      <c r="X84" s="91"/>
      <c r="Y84" s="91"/>
      <c r="Z84" s="91"/>
      <c r="AA84" s="91"/>
      <c r="AB84" s="91"/>
      <c r="AC84" s="91"/>
      <c r="AD84" s="91"/>
      <c r="AE84" s="92"/>
      <c r="AF84" s="89"/>
      <c r="AG84" s="90"/>
      <c r="AH84" s="90"/>
      <c r="AI84" s="90"/>
      <c r="AJ84" s="90"/>
      <c r="AK84" s="90"/>
      <c r="AL84" s="90"/>
      <c r="AM84" s="90"/>
      <c r="AN84" s="93"/>
      <c r="AO84" s="84"/>
      <c r="AP84" s="83"/>
      <c r="AQ84" s="62"/>
      <c r="AR84" s="63"/>
      <c r="AS84" s="63"/>
      <c r="AT84" s="63"/>
      <c r="AU84" s="63"/>
      <c r="AV84" s="63"/>
      <c r="AW84" s="83"/>
      <c r="AX84" s="84"/>
      <c r="AY84" s="83"/>
      <c r="AZ84" s="62"/>
      <c r="BA84" s="63"/>
      <c r="BB84" s="63"/>
      <c r="BC84" s="85"/>
      <c r="BD84" s="84"/>
      <c r="BE84" s="63"/>
      <c r="BF84" s="63"/>
      <c r="BG84" s="83"/>
      <c r="BH84" s="79" t="s">
        <v>91</v>
      </c>
      <c r="BI84" s="80"/>
      <c r="BJ84" s="81"/>
      <c r="BK84" s="82"/>
      <c r="BL84" s="178"/>
      <c r="BM84" s="179"/>
      <c r="BN84" s="179"/>
      <c r="BO84" s="180"/>
      <c r="BP84" s="181"/>
      <c r="BQ84" s="182"/>
      <c r="BR84" s="182"/>
      <c r="BS84" s="183"/>
      <c r="BT84" s="15"/>
      <c r="BU84" s="15"/>
    </row>
    <row r="85" spans="1:73" ht="13.5">
      <c r="A85" s="66">
        <v>61</v>
      </c>
      <c r="B85" s="67"/>
      <c r="C85" s="86"/>
      <c r="D85" s="87"/>
      <c r="E85" s="87"/>
      <c r="F85" s="87"/>
      <c r="G85" s="87"/>
      <c r="H85" s="87"/>
      <c r="I85" s="87"/>
      <c r="J85" s="87"/>
      <c r="K85" s="87"/>
      <c r="L85" s="87"/>
      <c r="M85" s="87"/>
      <c r="N85" s="87"/>
      <c r="O85" s="88"/>
      <c r="P85" s="89"/>
      <c r="Q85" s="90"/>
      <c r="R85" s="90"/>
      <c r="S85" s="90"/>
      <c r="T85" s="90"/>
      <c r="U85" s="90"/>
      <c r="V85" s="90"/>
      <c r="W85" s="91"/>
      <c r="X85" s="91"/>
      <c r="Y85" s="91"/>
      <c r="Z85" s="91"/>
      <c r="AA85" s="91"/>
      <c r="AB85" s="91"/>
      <c r="AC85" s="91"/>
      <c r="AD85" s="91"/>
      <c r="AE85" s="92"/>
      <c r="AF85" s="89"/>
      <c r="AG85" s="90"/>
      <c r="AH85" s="90"/>
      <c r="AI85" s="90"/>
      <c r="AJ85" s="90"/>
      <c r="AK85" s="90"/>
      <c r="AL85" s="90"/>
      <c r="AM85" s="90"/>
      <c r="AN85" s="93"/>
      <c r="AO85" s="84"/>
      <c r="AP85" s="83"/>
      <c r="AQ85" s="62"/>
      <c r="AR85" s="63"/>
      <c r="AS85" s="63"/>
      <c r="AT85" s="63"/>
      <c r="AU85" s="63"/>
      <c r="AV85" s="63"/>
      <c r="AW85" s="83"/>
      <c r="AX85" s="84"/>
      <c r="AY85" s="83"/>
      <c r="AZ85" s="62"/>
      <c r="BA85" s="63"/>
      <c r="BB85" s="63"/>
      <c r="BC85" s="85"/>
      <c r="BD85" s="84"/>
      <c r="BE85" s="63"/>
      <c r="BF85" s="63"/>
      <c r="BG85" s="83"/>
      <c r="BH85" s="79" t="s">
        <v>91</v>
      </c>
      <c r="BI85" s="80"/>
      <c r="BJ85" s="81"/>
      <c r="BK85" s="82"/>
      <c r="BL85" s="178"/>
      <c r="BM85" s="179"/>
      <c r="BN85" s="179"/>
      <c r="BO85" s="180"/>
      <c r="BP85" s="181"/>
      <c r="BQ85" s="182"/>
      <c r="BR85" s="182"/>
      <c r="BS85" s="183"/>
      <c r="BT85" s="15"/>
      <c r="BU85" s="15"/>
    </row>
    <row r="86" spans="1:73" ht="13.5">
      <c r="A86" s="66">
        <v>62</v>
      </c>
      <c r="B86" s="67"/>
      <c r="C86" s="86"/>
      <c r="D86" s="87"/>
      <c r="E86" s="87"/>
      <c r="F86" s="87"/>
      <c r="G86" s="87"/>
      <c r="H86" s="87"/>
      <c r="I86" s="87"/>
      <c r="J86" s="87"/>
      <c r="K86" s="87"/>
      <c r="L86" s="87"/>
      <c r="M86" s="87"/>
      <c r="N86" s="87"/>
      <c r="O86" s="88"/>
      <c r="P86" s="89"/>
      <c r="Q86" s="90"/>
      <c r="R86" s="90"/>
      <c r="S86" s="90"/>
      <c r="T86" s="90"/>
      <c r="U86" s="90"/>
      <c r="V86" s="90"/>
      <c r="W86" s="91"/>
      <c r="X86" s="91"/>
      <c r="Y86" s="91"/>
      <c r="Z86" s="91"/>
      <c r="AA86" s="91"/>
      <c r="AB86" s="91"/>
      <c r="AC86" s="91"/>
      <c r="AD86" s="91"/>
      <c r="AE86" s="92"/>
      <c r="AF86" s="89"/>
      <c r="AG86" s="90"/>
      <c r="AH86" s="90"/>
      <c r="AI86" s="90"/>
      <c r="AJ86" s="90"/>
      <c r="AK86" s="90"/>
      <c r="AL86" s="90"/>
      <c r="AM86" s="90"/>
      <c r="AN86" s="93"/>
      <c r="AO86" s="84"/>
      <c r="AP86" s="83"/>
      <c r="AQ86" s="62"/>
      <c r="AR86" s="63"/>
      <c r="AS86" s="63"/>
      <c r="AT86" s="63"/>
      <c r="AU86" s="63"/>
      <c r="AV86" s="63"/>
      <c r="AW86" s="83"/>
      <c r="AX86" s="84"/>
      <c r="AY86" s="83"/>
      <c r="AZ86" s="62"/>
      <c r="BA86" s="63"/>
      <c r="BB86" s="63"/>
      <c r="BC86" s="85"/>
      <c r="BD86" s="84"/>
      <c r="BE86" s="63"/>
      <c r="BF86" s="63"/>
      <c r="BG86" s="83"/>
      <c r="BH86" s="79" t="s">
        <v>91</v>
      </c>
      <c r="BI86" s="80"/>
      <c r="BJ86" s="81"/>
      <c r="BK86" s="82"/>
      <c r="BL86" s="178"/>
      <c r="BM86" s="179"/>
      <c r="BN86" s="179"/>
      <c r="BO86" s="180"/>
      <c r="BP86" s="181"/>
      <c r="BQ86" s="182"/>
      <c r="BR86" s="182"/>
      <c r="BS86" s="183"/>
      <c r="BT86" s="15"/>
      <c r="BU86" s="15"/>
    </row>
    <row r="87" spans="1:73" ht="13.5">
      <c r="A87" s="66">
        <v>63</v>
      </c>
      <c r="B87" s="67"/>
      <c r="C87" s="86"/>
      <c r="D87" s="87"/>
      <c r="E87" s="87"/>
      <c r="F87" s="87"/>
      <c r="G87" s="87"/>
      <c r="H87" s="87"/>
      <c r="I87" s="87"/>
      <c r="J87" s="87"/>
      <c r="K87" s="87"/>
      <c r="L87" s="87"/>
      <c r="M87" s="87"/>
      <c r="N87" s="87"/>
      <c r="O87" s="88"/>
      <c r="P87" s="89"/>
      <c r="Q87" s="90"/>
      <c r="R87" s="90"/>
      <c r="S87" s="90"/>
      <c r="T87" s="90"/>
      <c r="U87" s="90"/>
      <c r="V87" s="90"/>
      <c r="W87" s="91"/>
      <c r="X87" s="91"/>
      <c r="Y87" s="91"/>
      <c r="Z87" s="91"/>
      <c r="AA87" s="91"/>
      <c r="AB87" s="91"/>
      <c r="AC87" s="91"/>
      <c r="AD87" s="91"/>
      <c r="AE87" s="92"/>
      <c r="AF87" s="89"/>
      <c r="AG87" s="90"/>
      <c r="AH87" s="90"/>
      <c r="AI87" s="90"/>
      <c r="AJ87" s="90"/>
      <c r="AK87" s="90"/>
      <c r="AL87" s="90"/>
      <c r="AM87" s="90"/>
      <c r="AN87" s="93"/>
      <c r="AO87" s="84"/>
      <c r="AP87" s="83"/>
      <c r="AQ87" s="62"/>
      <c r="AR87" s="63"/>
      <c r="AS87" s="63"/>
      <c r="AT87" s="63"/>
      <c r="AU87" s="63"/>
      <c r="AV87" s="63"/>
      <c r="AW87" s="83"/>
      <c r="AX87" s="84"/>
      <c r="AY87" s="83"/>
      <c r="AZ87" s="62"/>
      <c r="BA87" s="63"/>
      <c r="BB87" s="63"/>
      <c r="BC87" s="85"/>
      <c r="BD87" s="84"/>
      <c r="BE87" s="63"/>
      <c r="BF87" s="63"/>
      <c r="BG87" s="83"/>
      <c r="BH87" s="79" t="s">
        <v>91</v>
      </c>
      <c r="BI87" s="80"/>
      <c r="BJ87" s="81"/>
      <c r="BK87" s="82"/>
      <c r="BL87" s="178"/>
      <c r="BM87" s="179"/>
      <c r="BN87" s="179"/>
      <c r="BO87" s="180"/>
      <c r="BP87" s="181"/>
      <c r="BQ87" s="182"/>
      <c r="BR87" s="182"/>
      <c r="BS87" s="183"/>
      <c r="BT87" s="15"/>
      <c r="BU87" s="15"/>
    </row>
    <row r="88" spans="1:73" ht="13.5">
      <c r="A88" s="66">
        <v>64</v>
      </c>
      <c r="B88" s="67"/>
      <c r="C88" s="86"/>
      <c r="D88" s="87"/>
      <c r="E88" s="87"/>
      <c r="F88" s="87"/>
      <c r="G88" s="87"/>
      <c r="H88" s="87"/>
      <c r="I88" s="87"/>
      <c r="J88" s="87"/>
      <c r="K88" s="87"/>
      <c r="L88" s="87"/>
      <c r="M88" s="87"/>
      <c r="N88" s="87"/>
      <c r="O88" s="88"/>
      <c r="P88" s="89"/>
      <c r="Q88" s="90"/>
      <c r="R88" s="90"/>
      <c r="S88" s="90"/>
      <c r="T88" s="90"/>
      <c r="U88" s="90"/>
      <c r="V88" s="90"/>
      <c r="W88" s="91"/>
      <c r="X88" s="91"/>
      <c r="Y88" s="91"/>
      <c r="Z88" s="91"/>
      <c r="AA88" s="91"/>
      <c r="AB88" s="91"/>
      <c r="AC88" s="91"/>
      <c r="AD88" s="91"/>
      <c r="AE88" s="92"/>
      <c r="AF88" s="89"/>
      <c r="AG88" s="90"/>
      <c r="AH88" s="90"/>
      <c r="AI88" s="90"/>
      <c r="AJ88" s="90"/>
      <c r="AK88" s="90"/>
      <c r="AL88" s="90"/>
      <c r="AM88" s="90"/>
      <c r="AN88" s="93"/>
      <c r="AO88" s="84"/>
      <c r="AP88" s="83"/>
      <c r="AQ88" s="62"/>
      <c r="AR88" s="63"/>
      <c r="AS88" s="63"/>
      <c r="AT88" s="63"/>
      <c r="AU88" s="63"/>
      <c r="AV88" s="63"/>
      <c r="AW88" s="83"/>
      <c r="AX88" s="84"/>
      <c r="AY88" s="83"/>
      <c r="AZ88" s="62"/>
      <c r="BA88" s="63"/>
      <c r="BB88" s="63"/>
      <c r="BC88" s="85"/>
      <c r="BD88" s="84"/>
      <c r="BE88" s="63"/>
      <c r="BF88" s="63"/>
      <c r="BG88" s="83"/>
      <c r="BH88" s="79" t="s">
        <v>91</v>
      </c>
      <c r="BI88" s="80"/>
      <c r="BJ88" s="81"/>
      <c r="BK88" s="82"/>
      <c r="BL88" s="178"/>
      <c r="BM88" s="179"/>
      <c r="BN88" s="179"/>
      <c r="BO88" s="180"/>
      <c r="BP88" s="181"/>
      <c r="BQ88" s="182"/>
      <c r="BR88" s="182"/>
      <c r="BS88" s="183"/>
      <c r="BT88" s="15"/>
      <c r="BU88" s="15"/>
    </row>
    <row r="89" spans="1:73" ht="13.5">
      <c r="A89" s="66">
        <v>65</v>
      </c>
      <c r="B89" s="67"/>
      <c r="C89" s="86"/>
      <c r="D89" s="87"/>
      <c r="E89" s="87"/>
      <c r="F89" s="87"/>
      <c r="G89" s="87"/>
      <c r="H89" s="87"/>
      <c r="I89" s="87"/>
      <c r="J89" s="87"/>
      <c r="K89" s="87"/>
      <c r="L89" s="87"/>
      <c r="M89" s="87"/>
      <c r="N89" s="87"/>
      <c r="O89" s="88"/>
      <c r="P89" s="89"/>
      <c r="Q89" s="90"/>
      <c r="R89" s="90"/>
      <c r="S89" s="90"/>
      <c r="T89" s="90"/>
      <c r="U89" s="90"/>
      <c r="V89" s="90"/>
      <c r="W89" s="91"/>
      <c r="X89" s="91"/>
      <c r="Y89" s="91"/>
      <c r="Z89" s="91"/>
      <c r="AA89" s="91"/>
      <c r="AB89" s="91"/>
      <c r="AC89" s="91"/>
      <c r="AD89" s="91"/>
      <c r="AE89" s="92"/>
      <c r="AF89" s="89"/>
      <c r="AG89" s="90"/>
      <c r="AH89" s="90"/>
      <c r="AI89" s="90"/>
      <c r="AJ89" s="90"/>
      <c r="AK89" s="90"/>
      <c r="AL89" s="90"/>
      <c r="AM89" s="90"/>
      <c r="AN89" s="93"/>
      <c r="AO89" s="84"/>
      <c r="AP89" s="83"/>
      <c r="AQ89" s="62"/>
      <c r="AR89" s="63"/>
      <c r="AS89" s="63"/>
      <c r="AT89" s="63"/>
      <c r="AU89" s="63"/>
      <c r="AV89" s="63"/>
      <c r="AW89" s="83"/>
      <c r="AX89" s="84"/>
      <c r="AY89" s="83"/>
      <c r="AZ89" s="62"/>
      <c r="BA89" s="63"/>
      <c r="BB89" s="63"/>
      <c r="BC89" s="85"/>
      <c r="BD89" s="84"/>
      <c r="BE89" s="63"/>
      <c r="BF89" s="63"/>
      <c r="BG89" s="83"/>
      <c r="BH89" s="79" t="s">
        <v>91</v>
      </c>
      <c r="BI89" s="80"/>
      <c r="BJ89" s="81"/>
      <c r="BK89" s="82"/>
      <c r="BL89" s="178"/>
      <c r="BM89" s="179"/>
      <c r="BN89" s="179"/>
      <c r="BO89" s="180"/>
      <c r="BP89" s="181"/>
      <c r="BQ89" s="182"/>
      <c r="BR89" s="182"/>
      <c r="BS89" s="183"/>
      <c r="BT89" s="15"/>
      <c r="BU89" s="15"/>
    </row>
    <row r="90" spans="1:73" ht="13.5">
      <c r="A90" s="66">
        <v>66</v>
      </c>
      <c r="B90" s="67"/>
      <c r="C90" s="86"/>
      <c r="D90" s="87"/>
      <c r="E90" s="87"/>
      <c r="F90" s="87"/>
      <c r="G90" s="87"/>
      <c r="H90" s="87"/>
      <c r="I90" s="87"/>
      <c r="J90" s="87"/>
      <c r="K90" s="87"/>
      <c r="L90" s="87"/>
      <c r="M90" s="87"/>
      <c r="N90" s="87"/>
      <c r="O90" s="88"/>
      <c r="P90" s="89"/>
      <c r="Q90" s="90"/>
      <c r="R90" s="90"/>
      <c r="S90" s="90"/>
      <c r="T90" s="90"/>
      <c r="U90" s="90"/>
      <c r="V90" s="90"/>
      <c r="W90" s="91"/>
      <c r="X90" s="91"/>
      <c r="Y90" s="91"/>
      <c r="Z90" s="91"/>
      <c r="AA90" s="91"/>
      <c r="AB90" s="91"/>
      <c r="AC90" s="91"/>
      <c r="AD90" s="91"/>
      <c r="AE90" s="92"/>
      <c r="AF90" s="89"/>
      <c r="AG90" s="90"/>
      <c r="AH90" s="90"/>
      <c r="AI90" s="90"/>
      <c r="AJ90" s="90"/>
      <c r="AK90" s="90"/>
      <c r="AL90" s="90"/>
      <c r="AM90" s="90"/>
      <c r="AN90" s="93"/>
      <c r="AO90" s="84"/>
      <c r="AP90" s="83"/>
      <c r="AQ90" s="62"/>
      <c r="AR90" s="63"/>
      <c r="AS90" s="63"/>
      <c r="AT90" s="63"/>
      <c r="AU90" s="63"/>
      <c r="AV90" s="63"/>
      <c r="AW90" s="83"/>
      <c r="AX90" s="84"/>
      <c r="AY90" s="83"/>
      <c r="AZ90" s="62"/>
      <c r="BA90" s="63"/>
      <c r="BB90" s="63"/>
      <c r="BC90" s="85"/>
      <c r="BD90" s="84"/>
      <c r="BE90" s="63"/>
      <c r="BF90" s="63"/>
      <c r="BG90" s="83"/>
      <c r="BH90" s="79" t="s">
        <v>91</v>
      </c>
      <c r="BI90" s="80"/>
      <c r="BJ90" s="81"/>
      <c r="BK90" s="82"/>
      <c r="BL90" s="178"/>
      <c r="BM90" s="179"/>
      <c r="BN90" s="179"/>
      <c r="BO90" s="180"/>
      <c r="BP90" s="181"/>
      <c r="BQ90" s="182"/>
      <c r="BR90" s="182"/>
      <c r="BS90" s="183"/>
      <c r="BT90" s="15"/>
      <c r="BU90" s="15"/>
    </row>
    <row r="91" spans="1:73" ht="13.5">
      <c r="A91" s="66">
        <v>67</v>
      </c>
      <c r="B91" s="67"/>
      <c r="C91" s="86"/>
      <c r="D91" s="87"/>
      <c r="E91" s="87"/>
      <c r="F91" s="87"/>
      <c r="G91" s="87"/>
      <c r="H91" s="87"/>
      <c r="I91" s="87"/>
      <c r="J91" s="87"/>
      <c r="K91" s="87"/>
      <c r="L91" s="87"/>
      <c r="M91" s="87"/>
      <c r="N91" s="87"/>
      <c r="O91" s="88"/>
      <c r="P91" s="89"/>
      <c r="Q91" s="90"/>
      <c r="R91" s="90"/>
      <c r="S91" s="90"/>
      <c r="T91" s="90"/>
      <c r="U91" s="90"/>
      <c r="V91" s="90"/>
      <c r="W91" s="91"/>
      <c r="X91" s="91"/>
      <c r="Y91" s="91"/>
      <c r="Z91" s="91"/>
      <c r="AA91" s="91"/>
      <c r="AB91" s="91"/>
      <c r="AC91" s="91"/>
      <c r="AD91" s="91"/>
      <c r="AE91" s="92"/>
      <c r="AF91" s="89"/>
      <c r="AG91" s="90"/>
      <c r="AH91" s="90"/>
      <c r="AI91" s="90"/>
      <c r="AJ91" s="90"/>
      <c r="AK91" s="90"/>
      <c r="AL91" s="90"/>
      <c r="AM91" s="90"/>
      <c r="AN91" s="93"/>
      <c r="AO91" s="84"/>
      <c r="AP91" s="83"/>
      <c r="AQ91" s="62"/>
      <c r="AR91" s="63"/>
      <c r="AS91" s="63"/>
      <c r="AT91" s="63"/>
      <c r="AU91" s="63"/>
      <c r="AV91" s="63"/>
      <c r="AW91" s="83"/>
      <c r="AX91" s="84"/>
      <c r="AY91" s="83"/>
      <c r="AZ91" s="62"/>
      <c r="BA91" s="63"/>
      <c r="BB91" s="63"/>
      <c r="BC91" s="85"/>
      <c r="BD91" s="84"/>
      <c r="BE91" s="63"/>
      <c r="BF91" s="63"/>
      <c r="BG91" s="83"/>
      <c r="BH91" s="79" t="s">
        <v>91</v>
      </c>
      <c r="BI91" s="80"/>
      <c r="BJ91" s="81"/>
      <c r="BK91" s="82"/>
      <c r="BL91" s="178"/>
      <c r="BM91" s="179"/>
      <c r="BN91" s="179"/>
      <c r="BO91" s="180"/>
      <c r="BP91" s="181"/>
      <c r="BQ91" s="182"/>
      <c r="BR91" s="182"/>
      <c r="BS91" s="183"/>
      <c r="BT91" s="15"/>
      <c r="BU91" s="15"/>
    </row>
    <row r="92" spans="1:73" ht="13.5">
      <c r="A92" s="66">
        <v>68</v>
      </c>
      <c r="B92" s="67"/>
      <c r="C92" s="86"/>
      <c r="D92" s="87"/>
      <c r="E92" s="87"/>
      <c r="F92" s="87"/>
      <c r="G92" s="87"/>
      <c r="H92" s="87"/>
      <c r="I92" s="87"/>
      <c r="J92" s="87"/>
      <c r="K92" s="87"/>
      <c r="L92" s="87"/>
      <c r="M92" s="87"/>
      <c r="N92" s="87"/>
      <c r="O92" s="88"/>
      <c r="P92" s="89"/>
      <c r="Q92" s="90"/>
      <c r="R92" s="90"/>
      <c r="S92" s="90"/>
      <c r="T92" s="90"/>
      <c r="U92" s="90"/>
      <c r="V92" s="90"/>
      <c r="W92" s="91"/>
      <c r="X92" s="91"/>
      <c r="Y92" s="91"/>
      <c r="Z92" s="91"/>
      <c r="AA92" s="91"/>
      <c r="AB92" s="91"/>
      <c r="AC92" s="91"/>
      <c r="AD92" s="91"/>
      <c r="AE92" s="92"/>
      <c r="AF92" s="89"/>
      <c r="AG92" s="90"/>
      <c r="AH92" s="90"/>
      <c r="AI92" s="90"/>
      <c r="AJ92" s="90"/>
      <c r="AK92" s="90"/>
      <c r="AL92" s="90"/>
      <c r="AM92" s="90"/>
      <c r="AN92" s="93"/>
      <c r="AO92" s="84"/>
      <c r="AP92" s="83"/>
      <c r="AQ92" s="62"/>
      <c r="AR92" s="63"/>
      <c r="AS92" s="63"/>
      <c r="AT92" s="63"/>
      <c r="AU92" s="63"/>
      <c r="AV92" s="63"/>
      <c r="AW92" s="83"/>
      <c r="AX92" s="84"/>
      <c r="AY92" s="83"/>
      <c r="AZ92" s="62"/>
      <c r="BA92" s="63"/>
      <c r="BB92" s="63"/>
      <c r="BC92" s="85"/>
      <c r="BD92" s="84"/>
      <c r="BE92" s="63"/>
      <c r="BF92" s="63"/>
      <c r="BG92" s="83"/>
      <c r="BH92" s="79" t="s">
        <v>91</v>
      </c>
      <c r="BI92" s="80"/>
      <c r="BJ92" s="81"/>
      <c r="BK92" s="82"/>
      <c r="BL92" s="178"/>
      <c r="BM92" s="179"/>
      <c r="BN92" s="179"/>
      <c r="BO92" s="180"/>
      <c r="BP92" s="181"/>
      <c r="BQ92" s="182"/>
      <c r="BR92" s="182"/>
      <c r="BS92" s="183"/>
      <c r="BT92" s="15"/>
      <c r="BU92" s="15"/>
    </row>
    <row r="93" spans="1:73" ht="13.5">
      <c r="A93" s="66">
        <v>69</v>
      </c>
      <c r="B93" s="67"/>
      <c r="C93" s="86"/>
      <c r="D93" s="87"/>
      <c r="E93" s="87"/>
      <c r="F93" s="87"/>
      <c r="G93" s="87"/>
      <c r="H93" s="87"/>
      <c r="I93" s="87"/>
      <c r="J93" s="87"/>
      <c r="K93" s="87"/>
      <c r="L93" s="87"/>
      <c r="M93" s="87"/>
      <c r="N93" s="87"/>
      <c r="O93" s="88"/>
      <c r="P93" s="89"/>
      <c r="Q93" s="90"/>
      <c r="R93" s="90"/>
      <c r="S93" s="90"/>
      <c r="T93" s="90"/>
      <c r="U93" s="90"/>
      <c r="V93" s="90"/>
      <c r="W93" s="91"/>
      <c r="X93" s="91"/>
      <c r="Y93" s="91"/>
      <c r="Z93" s="91"/>
      <c r="AA93" s="91"/>
      <c r="AB93" s="91"/>
      <c r="AC93" s="91"/>
      <c r="AD93" s="91"/>
      <c r="AE93" s="92"/>
      <c r="AF93" s="89"/>
      <c r="AG93" s="90"/>
      <c r="AH93" s="90"/>
      <c r="AI93" s="90"/>
      <c r="AJ93" s="90"/>
      <c r="AK93" s="90"/>
      <c r="AL93" s="90"/>
      <c r="AM93" s="90"/>
      <c r="AN93" s="93"/>
      <c r="AO93" s="84"/>
      <c r="AP93" s="83"/>
      <c r="AQ93" s="62"/>
      <c r="AR93" s="63"/>
      <c r="AS93" s="63"/>
      <c r="AT93" s="63"/>
      <c r="AU93" s="63"/>
      <c r="AV93" s="63"/>
      <c r="AW93" s="83"/>
      <c r="AX93" s="84"/>
      <c r="AY93" s="83"/>
      <c r="AZ93" s="62"/>
      <c r="BA93" s="63"/>
      <c r="BB93" s="63"/>
      <c r="BC93" s="85"/>
      <c r="BD93" s="84"/>
      <c r="BE93" s="63"/>
      <c r="BF93" s="63"/>
      <c r="BG93" s="83"/>
      <c r="BH93" s="79" t="s">
        <v>91</v>
      </c>
      <c r="BI93" s="80"/>
      <c r="BJ93" s="81"/>
      <c r="BK93" s="82"/>
      <c r="BL93" s="178"/>
      <c r="BM93" s="179"/>
      <c r="BN93" s="179"/>
      <c r="BO93" s="180"/>
      <c r="BP93" s="181"/>
      <c r="BQ93" s="182"/>
      <c r="BR93" s="182"/>
      <c r="BS93" s="183"/>
      <c r="BT93" s="15"/>
      <c r="BU93" s="15"/>
    </row>
    <row r="94" spans="1:73" ht="14.25" thickBot="1">
      <c r="A94" s="68">
        <v>70</v>
      </c>
      <c r="B94" s="69"/>
      <c r="C94" s="71"/>
      <c r="D94" s="72"/>
      <c r="E94" s="72"/>
      <c r="F94" s="72"/>
      <c r="G94" s="72"/>
      <c r="H94" s="72"/>
      <c r="I94" s="72"/>
      <c r="J94" s="72"/>
      <c r="K94" s="72"/>
      <c r="L94" s="72"/>
      <c r="M94" s="72"/>
      <c r="N94" s="72"/>
      <c r="O94" s="73"/>
      <c r="P94" s="74"/>
      <c r="Q94" s="75"/>
      <c r="R94" s="75"/>
      <c r="S94" s="75"/>
      <c r="T94" s="75"/>
      <c r="U94" s="75"/>
      <c r="V94" s="75"/>
      <c r="W94" s="76"/>
      <c r="X94" s="76"/>
      <c r="Y94" s="76"/>
      <c r="Z94" s="76"/>
      <c r="AA94" s="76"/>
      <c r="AB94" s="76"/>
      <c r="AC94" s="76"/>
      <c r="AD94" s="76"/>
      <c r="AE94" s="77"/>
      <c r="AF94" s="74"/>
      <c r="AG94" s="75"/>
      <c r="AH94" s="75"/>
      <c r="AI94" s="75"/>
      <c r="AJ94" s="75"/>
      <c r="AK94" s="75"/>
      <c r="AL94" s="75"/>
      <c r="AM94" s="75"/>
      <c r="AN94" s="78"/>
      <c r="AO94" s="60"/>
      <c r="AP94" s="61"/>
      <c r="AQ94" s="65"/>
      <c r="AR94" s="64"/>
      <c r="AS94" s="64"/>
      <c r="AT94" s="64"/>
      <c r="AU94" s="64"/>
      <c r="AV94" s="64"/>
      <c r="AW94" s="61"/>
      <c r="AX94" s="60"/>
      <c r="AY94" s="61"/>
      <c r="AZ94" s="65"/>
      <c r="BA94" s="64"/>
      <c r="BB94" s="64"/>
      <c r="BC94" s="70"/>
      <c r="BD94" s="60"/>
      <c r="BE94" s="64"/>
      <c r="BF94" s="64"/>
      <c r="BG94" s="61"/>
      <c r="BH94" s="94" t="s">
        <v>91</v>
      </c>
      <c r="BI94" s="95"/>
      <c r="BJ94" s="96"/>
      <c r="BK94" s="97"/>
      <c r="BL94" s="184"/>
      <c r="BM94" s="185"/>
      <c r="BN94" s="185"/>
      <c r="BO94" s="186"/>
      <c r="BP94" s="187"/>
      <c r="BQ94" s="188"/>
      <c r="BR94" s="188"/>
      <c r="BS94" s="189"/>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6"/>
    </row>
    <row r="101" ht="13.5">
      <c r="BS101" s="26"/>
    </row>
    <row r="102" ht="13.5">
      <c r="BS102" s="26"/>
    </row>
    <row r="103" ht="13.5">
      <c r="BS103" s="26"/>
    </row>
    <row r="104" ht="13.5">
      <c r="BS104" s="26"/>
    </row>
    <row r="105" ht="13.5">
      <c r="BS105" s="26"/>
    </row>
    <row r="106" ht="13.5">
      <c r="BS106" s="26"/>
    </row>
    <row r="107" ht="13.5">
      <c r="BS107" s="26"/>
    </row>
    <row r="108" ht="13.5">
      <c r="BS108" s="26"/>
    </row>
    <row r="109" ht="13.5">
      <c r="BS109" s="26"/>
    </row>
    <row r="110" ht="13.5">
      <c r="BS110" s="26"/>
    </row>
    <row r="111" ht="13.5">
      <c r="BS111" s="26"/>
    </row>
    <row r="112" ht="13.5">
      <c r="BS112" s="26"/>
    </row>
    <row r="113" ht="13.5">
      <c r="BS113" s="26"/>
    </row>
    <row r="114" ht="13.5">
      <c r="BS114" s="26"/>
    </row>
    <row r="115" ht="13.5">
      <c r="BS115" s="26"/>
    </row>
    <row r="116" ht="13.5">
      <c r="BS116" s="26"/>
    </row>
    <row r="117" ht="13.5">
      <c r="BS117" s="26"/>
    </row>
    <row r="118" ht="13.5">
      <c r="BS118" s="26"/>
    </row>
    <row r="119" ht="13.5">
      <c r="BS119" s="26"/>
    </row>
    <row r="120" ht="13.5">
      <c r="BS120" s="26"/>
    </row>
    <row r="121" ht="13.5">
      <c r="BS121" s="26"/>
    </row>
    <row r="122" ht="13.5">
      <c r="BS122" s="26"/>
    </row>
    <row r="123" ht="13.5">
      <c r="BS123" s="26"/>
    </row>
    <row r="124" ht="13.5">
      <c r="BS124" s="26"/>
    </row>
  </sheetData>
  <sheetProtection sheet="1" objects="1" scenarios="1"/>
  <protectedRanges>
    <protectedRange sqref="BJ25:BK94" name="範囲4"/>
    <protectedRange sqref="C25:BG94" name="範囲3"/>
    <protectedRange sqref="F19:W20" name="範囲2"/>
    <protectedRange sqref="F6:W17" name="範囲1"/>
    <protectedRange sqref="BL25:BS94" name="範囲1_1"/>
  </protectedRanges>
  <mergeCells count="1533">
    <mergeCell ref="BL93:BO93"/>
    <mergeCell ref="BP93:BQ93"/>
    <mergeCell ref="BR93:BS93"/>
    <mergeCell ref="BL94:BO94"/>
    <mergeCell ref="BP94:BQ94"/>
    <mergeCell ref="BR94:BS94"/>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BL22:BS22"/>
    <mergeCell ref="BL23:BO23"/>
    <mergeCell ref="BP23:BS23"/>
    <mergeCell ref="BL24:BO24"/>
    <mergeCell ref="BP24:BQ24"/>
    <mergeCell ref="BR24:BS24"/>
    <mergeCell ref="A10:E10"/>
    <mergeCell ref="F10:W10"/>
    <mergeCell ref="A3:E3"/>
    <mergeCell ref="F3:W3"/>
    <mergeCell ref="A4:E4"/>
    <mergeCell ref="F4:W4"/>
    <mergeCell ref="A5:E5"/>
    <mergeCell ref="F5:W5"/>
    <mergeCell ref="A6:E6"/>
    <mergeCell ref="F6:W6"/>
    <mergeCell ref="A7:E7"/>
    <mergeCell ref="F7:W7"/>
    <mergeCell ref="A8:E8"/>
    <mergeCell ref="F8:W8"/>
    <mergeCell ref="A9:E9"/>
    <mergeCell ref="F9:W9"/>
    <mergeCell ref="F13:W13"/>
    <mergeCell ref="W26:AE26"/>
    <mergeCell ref="AO26:AP26"/>
    <mergeCell ref="A14:E14"/>
    <mergeCell ref="F14:W14"/>
    <mergeCell ref="A17:E17"/>
    <mergeCell ref="F17:W17"/>
    <mergeCell ref="A19:E19"/>
    <mergeCell ref="AT26:AU26"/>
    <mergeCell ref="AQ25:AS25"/>
    <mergeCell ref="AT25:AU25"/>
    <mergeCell ref="F19:W19"/>
    <mergeCell ref="P22:V24"/>
    <mergeCell ref="AV25:AW25"/>
    <mergeCell ref="A15:E15"/>
    <mergeCell ref="F15:W15"/>
    <mergeCell ref="A16:E16"/>
    <mergeCell ref="F16:W16"/>
    <mergeCell ref="AO22:AP24"/>
    <mergeCell ref="A11:E11"/>
    <mergeCell ref="F11:W11"/>
    <mergeCell ref="A12:E12"/>
    <mergeCell ref="F12:W12"/>
    <mergeCell ref="A13:E13"/>
    <mergeCell ref="AQ22:AW22"/>
    <mergeCell ref="AQ23:AS24"/>
    <mergeCell ref="AT23:AU24"/>
    <mergeCell ref="A20:E20"/>
    <mergeCell ref="F20:W20"/>
    <mergeCell ref="A22:B24"/>
    <mergeCell ref="C22:F24"/>
    <mergeCell ref="G22:J24"/>
    <mergeCell ref="K22:O24"/>
    <mergeCell ref="W22:AE24"/>
    <mergeCell ref="A28:B28"/>
    <mergeCell ref="C28:F28"/>
    <mergeCell ref="G28:J28"/>
    <mergeCell ref="K28:O28"/>
    <mergeCell ref="AC10:AT16"/>
    <mergeCell ref="A27:B27"/>
    <mergeCell ref="C27:F27"/>
    <mergeCell ref="G27:J27"/>
    <mergeCell ref="K27:O27"/>
    <mergeCell ref="AF22:AN24"/>
    <mergeCell ref="A25:B25"/>
    <mergeCell ref="C25:F25"/>
    <mergeCell ref="G25:J25"/>
    <mergeCell ref="K25:O25"/>
    <mergeCell ref="AV23:AW24"/>
    <mergeCell ref="AF26:AN26"/>
    <mergeCell ref="P25:V25"/>
    <mergeCell ref="W25:AE25"/>
    <mergeCell ref="AF25:AN25"/>
    <mergeCell ref="AO25:AP25"/>
    <mergeCell ref="AQ27:AS27"/>
    <mergeCell ref="AT27:AU27"/>
    <mergeCell ref="AV27:AW27"/>
    <mergeCell ref="A26:B26"/>
    <mergeCell ref="C26:F26"/>
    <mergeCell ref="G26:J26"/>
    <mergeCell ref="K26:O26"/>
    <mergeCell ref="P26:V26"/>
    <mergeCell ref="AV26:AW26"/>
    <mergeCell ref="AQ26:AS26"/>
    <mergeCell ref="P29:V29"/>
    <mergeCell ref="W29:AE29"/>
    <mergeCell ref="AF29:AN29"/>
    <mergeCell ref="P30:V30"/>
    <mergeCell ref="W30:AE30"/>
    <mergeCell ref="AT28:AU28"/>
    <mergeCell ref="P28:V28"/>
    <mergeCell ref="W28:AE28"/>
    <mergeCell ref="AO28:AP28"/>
    <mergeCell ref="AQ28:AS28"/>
    <mergeCell ref="A30:B30"/>
    <mergeCell ref="C30:F30"/>
    <mergeCell ref="G30:J30"/>
    <mergeCell ref="K30:O30"/>
    <mergeCell ref="AO29:AP29"/>
    <mergeCell ref="A29:B29"/>
    <mergeCell ref="C29:F29"/>
    <mergeCell ref="G29:J29"/>
    <mergeCell ref="K29:O29"/>
    <mergeCell ref="AF30:AN30"/>
    <mergeCell ref="AV29:AW29"/>
    <mergeCell ref="AF28:AN28"/>
    <mergeCell ref="AO30:AP30"/>
    <mergeCell ref="AQ30:AS30"/>
    <mergeCell ref="AT30:AU30"/>
    <mergeCell ref="AV30:AW30"/>
    <mergeCell ref="AV28:AW28"/>
    <mergeCell ref="AO34:AP34"/>
    <mergeCell ref="AQ34:AS34"/>
    <mergeCell ref="AT34:AU34"/>
    <mergeCell ref="AV34:AW34"/>
    <mergeCell ref="P27:V27"/>
    <mergeCell ref="W27:AE27"/>
    <mergeCell ref="AF27:AN27"/>
    <mergeCell ref="AO27:AP27"/>
    <mergeCell ref="AQ29:AS29"/>
    <mergeCell ref="AT29:AU29"/>
    <mergeCell ref="AQ33:AS33"/>
    <mergeCell ref="AT33:AU33"/>
    <mergeCell ref="AV33:AW33"/>
    <mergeCell ref="AF32:AN32"/>
    <mergeCell ref="AT32:AU32"/>
    <mergeCell ref="AV32:AW32"/>
    <mergeCell ref="A32:B32"/>
    <mergeCell ref="C32:F32"/>
    <mergeCell ref="G32:J32"/>
    <mergeCell ref="K32:O32"/>
    <mergeCell ref="A31:B31"/>
    <mergeCell ref="C31:F31"/>
    <mergeCell ref="G31:J31"/>
    <mergeCell ref="K31:O31"/>
    <mergeCell ref="A36:B36"/>
    <mergeCell ref="C36:F36"/>
    <mergeCell ref="G36:J36"/>
    <mergeCell ref="K36:O36"/>
    <mergeCell ref="A35:B35"/>
    <mergeCell ref="C35:F35"/>
    <mergeCell ref="G35:J35"/>
    <mergeCell ref="K35:O35"/>
    <mergeCell ref="AV31:AW31"/>
    <mergeCell ref="AF34:AN34"/>
    <mergeCell ref="P36:V36"/>
    <mergeCell ref="W36:AE36"/>
    <mergeCell ref="AO36:AP36"/>
    <mergeCell ref="AQ36:AS36"/>
    <mergeCell ref="P32:V32"/>
    <mergeCell ref="W32:AE32"/>
    <mergeCell ref="AO32:AP32"/>
    <mergeCell ref="AQ32:AS32"/>
    <mergeCell ref="P33:V33"/>
    <mergeCell ref="W33:AE33"/>
    <mergeCell ref="AF33:AN33"/>
    <mergeCell ref="AO33:AP33"/>
    <mergeCell ref="AQ31:AS31"/>
    <mergeCell ref="AT31:AU31"/>
    <mergeCell ref="P31:V31"/>
    <mergeCell ref="W31:AE31"/>
    <mergeCell ref="AF31:AN31"/>
    <mergeCell ref="AO31:AP31"/>
    <mergeCell ref="A34:B34"/>
    <mergeCell ref="C34:F34"/>
    <mergeCell ref="G34:J34"/>
    <mergeCell ref="K34:O34"/>
    <mergeCell ref="A33:B33"/>
    <mergeCell ref="C33:F33"/>
    <mergeCell ref="G33:J33"/>
    <mergeCell ref="K33:O33"/>
    <mergeCell ref="AQ35:AS35"/>
    <mergeCell ref="AT35:AU35"/>
    <mergeCell ref="AV35:AW35"/>
    <mergeCell ref="P35:V35"/>
    <mergeCell ref="W35:AE35"/>
    <mergeCell ref="AF35:AN35"/>
    <mergeCell ref="AO35:AP35"/>
    <mergeCell ref="P37:V37"/>
    <mergeCell ref="W37:AE37"/>
    <mergeCell ref="AF37:AN37"/>
    <mergeCell ref="P38:V38"/>
    <mergeCell ref="W38:AE38"/>
    <mergeCell ref="P34:V34"/>
    <mergeCell ref="W34:AE34"/>
    <mergeCell ref="A38:B38"/>
    <mergeCell ref="C38:F38"/>
    <mergeCell ref="G38:J38"/>
    <mergeCell ref="K38:O38"/>
    <mergeCell ref="AO37:AP37"/>
    <mergeCell ref="A37:B37"/>
    <mergeCell ref="C37:F37"/>
    <mergeCell ref="G37:J37"/>
    <mergeCell ref="K37:O37"/>
    <mergeCell ref="AF38:AN38"/>
    <mergeCell ref="AT37:AU37"/>
    <mergeCell ref="AV37:AW37"/>
    <mergeCell ref="AF36:AN36"/>
    <mergeCell ref="AO38:AP38"/>
    <mergeCell ref="AQ38:AS38"/>
    <mergeCell ref="AT38:AU38"/>
    <mergeCell ref="AV38:AW38"/>
    <mergeCell ref="AT36:AU36"/>
    <mergeCell ref="AV36:AW36"/>
    <mergeCell ref="AQ37:AS37"/>
    <mergeCell ref="AO42:AP42"/>
    <mergeCell ref="AQ42:AS42"/>
    <mergeCell ref="AT42:AU42"/>
    <mergeCell ref="AO39:AP39"/>
    <mergeCell ref="AO40:AP40"/>
    <mergeCell ref="AQ40:AS40"/>
    <mergeCell ref="AT40:AU40"/>
    <mergeCell ref="AO41:AP41"/>
    <mergeCell ref="AT39:AU39"/>
    <mergeCell ref="W39:AE39"/>
    <mergeCell ref="AF39:AN39"/>
    <mergeCell ref="P40:V40"/>
    <mergeCell ref="W40:AE40"/>
    <mergeCell ref="AV42:AW42"/>
    <mergeCell ref="AQ41:AS41"/>
    <mergeCell ref="AT41:AU41"/>
    <mergeCell ref="AV41:AW41"/>
    <mergeCell ref="AV40:AW40"/>
    <mergeCell ref="AQ39:AS39"/>
    <mergeCell ref="A40:B40"/>
    <mergeCell ref="C40:F40"/>
    <mergeCell ref="G40:J40"/>
    <mergeCell ref="K40:O40"/>
    <mergeCell ref="A39:B39"/>
    <mergeCell ref="C39:F39"/>
    <mergeCell ref="G39:J39"/>
    <mergeCell ref="K39:O39"/>
    <mergeCell ref="A44:B44"/>
    <mergeCell ref="C44:F44"/>
    <mergeCell ref="G44:J44"/>
    <mergeCell ref="K44:O44"/>
    <mergeCell ref="A43:B43"/>
    <mergeCell ref="C43:F43"/>
    <mergeCell ref="G43:J43"/>
    <mergeCell ref="K43:O43"/>
    <mergeCell ref="AV39:AW39"/>
    <mergeCell ref="P44:V44"/>
    <mergeCell ref="W44:AE44"/>
    <mergeCell ref="AO44:AP44"/>
    <mergeCell ref="AQ44:AS44"/>
    <mergeCell ref="AF40:AN40"/>
    <mergeCell ref="P39:V39"/>
    <mergeCell ref="AF42:AN42"/>
    <mergeCell ref="P41:V41"/>
    <mergeCell ref="W41:AE41"/>
    <mergeCell ref="AF41:AN41"/>
    <mergeCell ref="P42:V42"/>
    <mergeCell ref="W42:AE42"/>
    <mergeCell ref="A42:B42"/>
    <mergeCell ref="C42:F42"/>
    <mergeCell ref="G42:J42"/>
    <mergeCell ref="K42:O42"/>
    <mergeCell ref="A41:B41"/>
    <mergeCell ref="C41:F41"/>
    <mergeCell ref="G41:J41"/>
    <mergeCell ref="K41:O41"/>
    <mergeCell ref="P46:V46"/>
    <mergeCell ref="W46:AE46"/>
    <mergeCell ref="AT44:AU44"/>
    <mergeCell ref="AV44:AW44"/>
    <mergeCell ref="AQ43:AS43"/>
    <mergeCell ref="AT43:AU43"/>
    <mergeCell ref="AV43:AW43"/>
    <mergeCell ref="AV45:AW45"/>
    <mergeCell ref="AF44:AN44"/>
    <mergeCell ref="A46:B46"/>
    <mergeCell ref="C46:F46"/>
    <mergeCell ref="G46:J46"/>
    <mergeCell ref="K46:O46"/>
    <mergeCell ref="AO45:AP45"/>
    <mergeCell ref="A45:B45"/>
    <mergeCell ref="C45:F45"/>
    <mergeCell ref="G45:J45"/>
    <mergeCell ref="K45:O45"/>
    <mergeCell ref="AF46:AN46"/>
    <mergeCell ref="AV46:AW46"/>
    <mergeCell ref="AF45:AN45"/>
    <mergeCell ref="P43:V43"/>
    <mergeCell ref="W43:AE43"/>
    <mergeCell ref="AF43:AN43"/>
    <mergeCell ref="AO43:AP43"/>
    <mergeCell ref="AQ45:AS45"/>
    <mergeCell ref="AT45:AU45"/>
    <mergeCell ref="P45:V45"/>
    <mergeCell ref="W45:AE45"/>
    <mergeCell ref="P48:V48"/>
    <mergeCell ref="W48:AE48"/>
    <mergeCell ref="AF48:AN48"/>
    <mergeCell ref="AF47:AN47"/>
    <mergeCell ref="AO46:AP46"/>
    <mergeCell ref="AQ46:AS46"/>
    <mergeCell ref="AT46:AU46"/>
    <mergeCell ref="A47:B47"/>
    <mergeCell ref="C47:F47"/>
    <mergeCell ref="G47:J47"/>
    <mergeCell ref="K47:O47"/>
    <mergeCell ref="P47:V47"/>
    <mergeCell ref="W47:AE47"/>
    <mergeCell ref="A49:B49"/>
    <mergeCell ref="C49:F49"/>
    <mergeCell ref="G49:J49"/>
    <mergeCell ref="K49:O49"/>
    <mergeCell ref="AQ47:AS47"/>
    <mergeCell ref="AT47:AU47"/>
    <mergeCell ref="A48:B48"/>
    <mergeCell ref="C48:F48"/>
    <mergeCell ref="G48:J48"/>
    <mergeCell ref="K48:O48"/>
    <mergeCell ref="BB25:BC25"/>
    <mergeCell ref="BD25:BE25"/>
    <mergeCell ref="AX28:AY28"/>
    <mergeCell ref="AZ28:BA28"/>
    <mergeCell ref="BB28:BC28"/>
    <mergeCell ref="BD28:BE28"/>
    <mergeCell ref="AF49:AN49"/>
    <mergeCell ref="AO49:AP49"/>
    <mergeCell ref="AT48:AU48"/>
    <mergeCell ref="AV48:AW48"/>
    <mergeCell ref="AX25:AY25"/>
    <mergeCell ref="AZ25:BA25"/>
    <mergeCell ref="AO48:AP48"/>
    <mergeCell ref="AQ48:AS48"/>
    <mergeCell ref="AV47:AW47"/>
    <mergeCell ref="AO47:AP47"/>
    <mergeCell ref="BF28:BG28"/>
    <mergeCell ref="BH28:BI28"/>
    <mergeCell ref="BJ28:BK28"/>
    <mergeCell ref="AX29:AY29"/>
    <mergeCell ref="AZ29:BA29"/>
    <mergeCell ref="BB29:BC29"/>
    <mergeCell ref="BD29:BE29"/>
    <mergeCell ref="BF29:BG29"/>
    <mergeCell ref="BH29:BI29"/>
    <mergeCell ref="BJ29:BK29"/>
    <mergeCell ref="AX22:BK22"/>
    <mergeCell ref="AX23:AY23"/>
    <mergeCell ref="AX24:AY24"/>
    <mergeCell ref="AZ24:BA24"/>
    <mergeCell ref="AZ23:BC23"/>
    <mergeCell ref="BD24:BE24"/>
    <mergeCell ref="BJ24:BK24"/>
    <mergeCell ref="BH23:BK23"/>
    <mergeCell ref="BD23:BG23"/>
    <mergeCell ref="BH24:BI24"/>
    <mergeCell ref="BF25:BG25"/>
    <mergeCell ref="BH25:BI25"/>
    <mergeCell ref="BJ25:BK25"/>
    <mergeCell ref="AX26:AY26"/>
    <mergeCell ref="AZ26:BA26"/>
    <mergeCell ref="BB26:BC26"/>
    <mergeCell ref="BD26:BE26"/>
    <mergeCell ref="BF26:BG26"/>
    <mergeCell ref="BH26:BI26"/>
    <mergeCell ref="BJ26:BK26"/>
    <mergeCell ref="BJ27:BK27"/>
    <mergeCell ref="AX27:AY27"/>
    <mergeCell ref="AZ27:BA27"/>
    <mergeCell ref="BF27:BG27"/>
    <mergeCell ref="BH27:BI27"/>
    <mergeCell ref="BB27:BC27"/>
    <mergeCell ref="BD27:BE27"/>
    <mergeCell ref="BF30:BG30"/>
    <mergeCell ref="BH30:BI30"/>
    <mergeCell ref="BJ30:BK30"/>
    <mergeCell ref="BJ31:BK31"/>
    <mergeCell ref="AX30:AY30"/>
    <mergeCell ref="AZ30:BA30"/>
    <mergeCell ref="BB30:BC30"/>
    <mergeCell ref="BD30:BE30"/>
    <mergeCell ref="BJ32:BK32"/>
    <mergeCell ref="AX31:AY31"/>
    <mergeCell ref="AZ31:BA31"/>
    <mergeCell ref="BF31:BG31"/>
    <mergeCell ref="BH31:BI31"/>
    <mergeCell ref="BB31:BC31"/>
    <mergeCell ref="BD31:BE31"/>
    <mergeCell ref="AX32:AY32"/>
    <mergeCell ref="AZ32:BA32"/>
    <mergeCell ref="BB32:BC32"/>
    <mergeCell ref="BB33:BC33"/>
    <mergeCell ref="BD33:BE33"/>
    <mergeCell ref="BF32:BG32"/>
    <mergeCell ref="BH32:BI32"/>
    <mergeCell ref="BD32:BE32"/>
    <mergeCell ref="BF33:BG33"/>
    <mergeCell ref="BH33:BI33"/>
    <mergeCell ref="BJ33:BK33"/>
    <mergeCell ref="AX34:AY34"/>
    <mergeCell ref="AZ34:BA34"/>
    <mergeCell ref="BB34:BC34"/>
    <mergeCell ref="BD34:BE34"/>
    <mergeCell ref="BF34:BG34"/>
    <mergeCell ref="BH34:BI34"/>
    <mergeCell ref="BJ34:BK34"/>
    <mergeCell ref="AX33:AY33"/>
    <mergeCell ref="AZ33:BA33"/>
    <mergeCell ref="BJ35:BK35"/>
    <mergeCell ref="AX36:AY36"/>
    <mergeCell ref="AZ36:BA36"/>
    <mergeCell ref="BB36:BC36"/>
    <mergeCell ref="BD36:BE36"/>
    <mergeCell ref="BF36:BG36"/>
    <mergeCell ref="BH36:BI36"/>
    <mergeCell ref="BJ36:BK36"/>
    <mergeCell ref="AX35:AY35"/>
    <mergeCell ref="AZ35:BA35"/>
    <mergeCell ref="BF35:BG35"/>
    <mergeCell ref="BH35:BI35"/>
    <mergeCell ref="BB35:BC35"/>
    <mergeCell ref="BD35:BE35"/>
    <mergeCell ref="AX37:AY37"/>
    <mergeCell ref="AZ37:BA37"/>
    <mergeCell ref="BB37:BC37"/>
    <mergeCell ref="BD37:BE37"/>
    <mergeCell ref="BF37:BG37"/>
    <mergeCell ref="BH37:BI37"/>
    <mergeCell ref="BJ37:BK37"/>
    <mergeCell ref="AX38:AY38"/>
    <mergeCell ref="AZ38:BA38"/>
    <mergeCell ref="BB38:BC38"/>
    <mergeCell ref="BD38:BE38"/>
    <mergeCell ref="BF38:BG38"/>
    <mergeCell ref="BH38:BI38"/>
    <mergeCell ref="BJ38:BK38"/>
    <mergeCell ref="BJ39:BK39"/>
    <mergeCell ref="AX40:AY40"/>
    <mergeCell ref="AZ40:BA40"/>
    <mergeCell ref="BB40:BC40"/>
    <mergeCell ref="BD40:BE40"/>
    <mergeCell ref="BF40:BG40"/>
    <mergeCell ref="BH40:BI40"/>
    <mergeCell ref="BJ40:BK40"/>
    <mergeCell ref="AX39:AY39"/>
    <mergeCell ref="AZ39:BA39"/>
    <mergeCell ref="BF39:BG39"/>
    <mergeCell ref="BH39:BI39"/>
    <mergeCell ref="BB39:BC39"/>
    <mergeCell ref="BD39:BE39"/>
    <mergeCell ref="AX41:AY41"/>
    <mergeCell ref="AZ41:BA41"/>
    <mergeCell ref="BB41:BC41"/>
    <mergeCell ref="BD41:BE41"/>
    <mergeCell ref="BF41:BG41"/>
    <mergeCell ref="BH41:BI41"/>
    <mergeCell ref="BJ41:BK41"/>
    <mergeCell ref="AX42:AY42"/>
    <mergeCell ref="AZ42:BA42"/>
    <mergeCell ref="BB42:BC42"/>
    <mergeCell ref="BD42:BE42"/>
    <mergeCell ref="BF42:BG42"/>
    <mergeCell ref="BH42:BI42"/>
    <mergeCell ref="BJ42:BK42"/>
    <mergeCell ref="BJ43:BK43"/>
    <mergeCell ref="AX44:AY44"/>
    <mergeCell ref="AZ44:BA44"/>
    <mergeCell ref="BB44:BC44"/>
    <mergeCell ref="BD44:BE44"/>
    <mergeCell ref="BF44:BG44"/>
    <mergeCell ref="BH44:BI44"/>
    <mergeCell ref="BJ44:BK44"/>
    <mergeCell ref="AX43:AY43"/>
    <mergeCell ref="AZ43:BA43"/>
    <mergeCell ref="BF43:BG43"/>
    <mergeCell ref="BH43:BI43"/>
    <mergeCell ref="BB43:BC43"/>
    <mergeCell ref="BD43:BE43"/>
    <mergeCell ref="AX45:AY45"/>
    <mergeCell ref="AZ45:BA45"/>
    <mergeCell ref="BB45:BC45"/>
    <mergeCell ref="BD45:BE45"/>
    <mergeCell ref="AX46:AY46"/>
    <mergeCell ref="AZ46:BA46"/>
    <mergeCell ref="BB46:BC46"/>
    <mergeCell ref="BD46:BE46"/>
    <mergeCell ref="BF46:BG46"/>
    <mergeCell ref="BH46:BI46"/>
    <mergeCell ref="BH47:BI47"/>
    <mergeCell ref="BJ47:BK47"/>
    <mergeCell ref="BH48:BI48"/>
    <mergeCell ref="BJ48:BK48"/>
    <mergeCell ref="BF45:BG45"/>
    <mergeCell ref="BH45:BI45"/>
    <mergeCell ref="BJ45:BK45"/>
    <mergeCell ref="BJ46:BK46"/>
    <mergeCell ref="BF48:BG48"/>
    <mergeCell ref="BF47:BG47"/>
    <mergeCell ref="AZ48:BA48"/>
    <mergeCell ref="BB48:BC48"/>
    <mergeCell ref="AX47:AY47"/>
    <mergeCell ref="AZ47:BA47"/>
    <mergeCell ref="BB47:BC47"/>
    <mergeCell ref="BD47:BE47"/>
    <mergeCell ref="BD48:BE48"/>
    <mergeCell ref="AQ49:AS49"/>
    <mergeCell ref="AT49:AU49"/>
    <mergeCell ref="AV49:AW49"/>
    <mergeCell ref="BH49:BI49"/>
    <mergeCell ref="BJ49:BK49"/>
    <mergeCell ref="AX48:AY48"/>
    <mergeCell ref="AX49:AY49"/>
    <mergeCell ref="AZ49:BA49"/>
    <mergeCell ref="BB49:BC49"/>
    <mergeCell ref="BF49:BG49"/>
    <mergeCell ref="P50:V50"/>
    <mergeCell ref="W50:AE50"/>
    <mergeCell ref="AF50:AN50"/>
    <mergeCell ref="AO50:AP50"/>
    <mergeCell ref="BD50:BE50"/>
    <mergeCell ref="BF50:BG50"/>
    <mergeCell ref="AT50:AU50"/>
    <mergeCell ref="AV50:AW50"/>
    <mergeCell ref="AX50:AY50"/>
    <mergeCell ref="BD49:BE49"/>
    <mergeCell ref="P49:V49"/>
    <mergeCell ref="W49:AE49"/>
    <mergeCell ref="BF51:BG51"/>
    <mergeCell ref="AZ52:BA52"/>
    <mergeCell ref="C50:F50"/>
    <mergeCell ref="G50:J50"/>
    <mergeCell ref="K50:O50"/>
    <mergeCell ref="BB50:BC50"/>
    <mergeCell ref="AQ50:AS50"/>
    <mergeCell ref="BH50:BI50"/>
    <mergeCell ref="BJ50:BK50"/>
    <mergeCell ref="BH51:BI51"/>
    <mergeCell ref="BJ51:BK51"/>
    <mergeCell ref="AQ52:AS52"/>
    <mergeCell ref="AT52:AU52"/>
    <mergeCell ref="AV52:AW52"/>
    <mergeCell ref="AX52:AY52"/>
    <mergeCell ref="AZ51:BA51"/>
    <mergeCell ref="BB52:BC52"/>
    <mergeCell ref="C51:F51"/>
    <mergeCell ref="G51:J51"/>
    <mergeCell ref="K51:O51"/>
    <mergeCell ref="P51:V51"/>
    <mergeCell ref="BH52:BI52"/>
    <mergeCell ref="BJ52:BK52"/>
    <mergeCell ref="BD52:BE52"/>
    <mergeCell ref="BF52:BG52"/>
    <mergeCell ref="BB51:BC51"/>
    <mergeCell ref="BD51:BE51"/>
    <mergeCell ref="W51:AE51"/>
    <mergeCell ref="AF51:AN51"/>
    <mergeCell ref="AO51:AP51"/>
    <mergeCell ref="AZ50:BA50"/>
    <mergeCell ref="AQ51:AS51"/>
    <mergeCell ref="AT51:AU51"/>
    <mergeCell ref="AV51:AW51"/>
    <mergeCell ref="AX51:AY51"/>
    <mergeCell ref="BB53:BC53"/>
    <mergeCell ref="BD53:BE53"/>
    <mergeCell ref="BF53:BG53"/>
    <mergeCell ref="AQ53:AS53"/>
    <mergeCell ref="AT53:AU53"/>
    <mergeCell ref="AV53:AW53"/>
    <mergeCell ref="AX53:AY53"/>
    <mergeCell ref="BH53:BI53"/>
    <mergeCell ref="BJ53:BK53"/>
    <mergeCell ref="C52:F52"/>
    <mergeCell ref="G52:J52"/>
    <mergeCell ref="K52:O52"/>
    <mergeCell ref="P52:V52"/>
    <mergeCell ref="W52:AE52"/>
    <mergeCell ref="AF52:AN52"/>
    <mergeCell ref="AO52:AP52"/>
    <mergeCell ref="AZ53:BA53"/>
    <mergeCell ref="BD54:BE54"/>
    <mergeCell ref="BF54:BG54"/>
    <mergeCell ref="AQ54:AS54"/>
    <mergeCell ref="AT54:AU54"/>
    <mergeCell ref="AV54:AW54"/>
    <mergeCell ref="AX54:AY54"/>
    <mergeCell ref="BH54:BI54"/>
    <mergeCell ref="BJ54:BK54"/>
    <mergeCell ref="C53:F53"/>
    <mergeCell ref="G53:J53"/>
    <mergeCell ref="K53:O53"/>
    <mergeCell ref="P53:V53"/>
    <mergeCell ref="W53:AE53"/>
    <mergeCell ref="AF53:AN53"/>
    <mergeCell ref="AO53:AP53"/>
    <mergeCell ref="BB54:BC54"/>
    <mergeCell ref="AO54:AP54"/>
    <mergeCell ref="AZ55:BA55"/>
    <mergeCell ref="BF55:BG55"/>
    <mergeCell ref="AQ55:AS55"/>
    <mergeCell ref="AT55:AU55"/>
    <mergeCell ref="AV55:AW55"/>
    <mergeCell ref="AX55:AY55"/>
    <mergeCell ref="AO55:AP55"/>
    <mergeCell ref="AZ54:BA54"/>
    <mergeCell ref="BB55:BC55"/>
    <mergeCell ref="C54:F54"/>
    <mergeCell ref="G54:J54"/>
    <mergeCell ref="K54:O54"/>
    <mergeCell ref="P54:V54"/>
    <mergeCell ref="W54:AE54"/>
    <mergeCell ref="AF54:AN54"/>
    <mergeCell ref="AQ58:AS58"/>
    <mergeCell ref="AT58:AU58"/>
    <mergeCell ref="AV58:AW58"/>
    <mergeCell ref="AX58:AY58"/>
    <mergeCell ref="BH55:BI55"/>
    <mergeCell ref="BJ55:BK55"/>
    <mergeCell ref="BD55:BE55"/>
    <mergeCell ref="BD56:BE56"/>
    <mergeCell ref="BF56:BG56"/>
    <mergeCell ref="AX56:AY56"/>
    <mergeCell ref="AF57:AN57"/>
    <mergeCell ref="AO57:AP57"/>
    <mergeCell ref="BH57:BI57"/>
    <mergeCell ref="BB57:BC57"/>
    <mergeCell ref="BD57:BE57"/>
    <mergeCell ref="BF57:BG57"/>
    <mergeCell ref="AQ57:AS57"/>
    <mergeCell ref="C56:F56"/>
    <mergeCell ref="G56:J56"/>
    <mergeCell ref="K56:O56"/>
    <mergeCell ref="P56:V56"/>
    <mergeCell ref="W56:AE56"/>
    <mergeCell ref="AF56:AN56"/>
    <mergeCell ref="AO56:AP56"/>
    <mergeCell ref="C55:F55"/>
    <mergeCell ref="G55:J55"/>
    <mergeCell ref="AQ56:AS56"/>
    <mergeCell ref="AT56:AU56"/>
    <mergeCell ref="AV56:AW56"/>
    <mergeCell ref="K55:O55"/>
    <mergeCell ref="P55:V55"/>
    <mergeCell ref="W55:AE55"/>
    <mergeCell ref="AF55:AN55"/>
    <mergeCell ref="BD58:BE58"/>
    <mergeCell ref="AT59:AU59"/>
    <mergeCell ref="AV59:AW59"/>
    <mergeCell ref="AX59:AY59"/>
    <mergeCell ref="AT57:AU57"/>
    <mergeCell ref="AV57:AW57"/>
    <mergeCell ref="AX57:AY57"/>
    <mergeCell ref="BH58:BI58"/>
    <mergeCell ref="BJ58:BK58"/>
    <mergeCell ref="A59:B59"/>
    <mergeCell ref="C59:F59"/>
    <mergeCell ref="G59:J59"/>
    <mergeCell ref="K59:O59"/>
    <mergeCell ref="P59:V59"/>
    <mergeCell ref="BJ59:BK59"/>
    <mergeCell ref="A58:B58"/>
    <mergeCell ref="C58:F58"/>
    <mergeCell ref="BH56:BI56"/>
    <mergeCell ref="BJ56:BK56"/>
    <mergeCell ref="C57:F57"/>
    <mergeCell ref="G57:J57"/>
    <mergeCell ref="K57:O57"/>
    <mergeCell ref="P57:V57"/>
    <mergeCell ref="W57:AE57"/>
    <mergeCell ref="BJ57:BK57"/>
    <mergeCell ref="AZ56:BA56"/>
    <mergeCell ref="BB56:BC56"/>
    <mergeCell ref="AF58:AN58"/>
    <mergeCell ref="AO58:AP58"/>
    <mergeCell ref="AZ57:BA57"/>
    <mergeCell ref="BF58:BG58"/>
    <mergeCell ref="G58:J58"/>
    <mergeCell ref="K58:O58"/>
    <mergeCell ref="P58:V58"/>
    <mergeCell ref="W58:AE58"/>
    <mergeCell ref="AZ58:BA58"/>
    <mergeCell ref="BB58:BC58"/>
    <mergeCell ref="BJ60:BK60"/>
    <mergeCell ref="A61:B61"/>
    <mergeCell ref="C61:F61"/>
    <mergeCell ref="G61:J61"/>
    <mergeCell ref="K61:O61"/>
    <mergeCell ref="P61:V61"/>
    <mergeCell ref="BJ61:BK61"/>
    <mergeCell ref="A60:B60"/>
    <mergeCell ref="C60:F60"/>
    <mergeCell ref="G60:J60"/>
    <mergeCell ref="BB60:BC60"/>
    <mergeCell ref="BD60:BE60"/>
    <mergeCell ref="K60:O60"/>
    <mergeCell ref="P60:V60"/>
    <mergeCell ref="W60:AE60"/>
    <mergeCell ref="AF60:AN60"/>
    <mergeCell ref="BH59:BI59"/>
    <mergeCell ref="BB59:BC59"/>
    <mergeCell ref="BD59:BE59"/>
    <mergeCell ref="BF59:BG59"/>
    <mergeCell ref="AO60:AP60"/>
    <mergeCell ref="AZ59:BA59"/>
    <mergeCell ref="BF60:BG60"/>
    <mergeCell ref="AQ60:AS60"/>
    <mergeCell ref="AT60:AU60"/>
    <mergeCell ref="AV60:AW60"/>
    <mergeCell ref="AQ61:AS61"/>
    <mergeCell ref="W61:AE61"/>
    <mergeCell ref="AF61:AN61"/>
    <mergeCell ref="AO61:AP61"/>
    <mergeCell ref="AZ60:BA60"/>
    <mergeCell ref="AT61:AU61"/>
    <mergeCell ref="AX60:AY60"/>
    <mergeCell ref="AT62:AU62"/>
    <mergeCell ref="AV62:AW62"/>
    <mergeCell ref="AX62:AY62"/>
    <mergeCell ref="W59:AE59"/>
    <mergeCell ref="AF59:AN59"/>
    <mergeCell ref="AO59:AP59"/>
    <mergeCell ref="AQ59:AS59"/>
    <mergeCell ref="AV61:AW61"/>
    <mergeCell ref="AX61:AY61"/>
    <mergeCell ref="AO62:AP62"/>
    <mergeCell ref="BH60:BI60"/>
    <mergeCell ref="AZ62:BA62"/>
    <mergeCell ref="BB62:BC62"/>
    <mergeCell ref="BD62:BE62"/>
    <mergeCell ref="BH61:BI61"/>
    <mergeCell ref="BB61:BC61"/>
    <mergeCell ref="BD61:BE61"/>
    <mergeCell ref="BF61:BG61"/>
    <mergeCell ref="BH62:BI62"/>
    <mergeCell ref="AZ61:BA61"/>
    <mergeCell ref="BJ62:BK62"/>
    <mergeCell ref="A63:B63"/>
    <mergeCell ref="C63:F63"/>
    <mergeCell ref="G63:J63"/>
    <mergeCell ref="K63:O63"/>
    <mergeCell ref="P63:V63"/>
    <mergeCell ref="BJ63:BK63"/>
    <mergeCell ref="A62:B62"/>
    <mergeCell ref="BF62:BG62"/>
    <mergeCell ref="AQ62:AS62"/>
    <mergeCell ref="BJ64:BK64"/>
    <mergeCell ref="AZ63:BA63"/>
    <mergeCell ref="BF64:BG64"/>
    <mergeCell ref="AQ64:AS64"/>
    <mergeCell ref="AT64:AU64"/>
    <mergeCell ref="AV64:AW64"/>
    <mergeCell ref="AX64:AY64"/>
    <mergeCell ref="AX63:AY63"/>
    <mergeCell ref="AQ63:AS63"/>
    <mergeCell ref="A65:B65"/>
    <mergeCell ref="C65:F65"/>
    <mergeCell ref="G65:J65"/>
    <mergeCell ref="K65:O65"/>
    <mergeCell ref="W62:AE62"/>
    <mergeCell ref="AF62:AN62"/>
    <mergeCell ref="C62:F62"/>
    <mergeCell ref="G62:J62"/>
    <mergeCell ref="K62:O62"/>
    <mergeCell ref="P62:V62"/>
    <mergeCell ref="P65:V65"/>
    <mergeCell ref="BJ65:BK65"/>
    <mergeCell ref="A64:B64"/>
    <mergeCell ref="C64:F64"/>
    <mergeCell ref="G64:J64"/>
    <mergeCell ref="K64:O64"/>
    <mergeCell ref="P64:V64"/>
    <mergeCell ref="W64:AE64"/>
    <mergeCell ref="AF64:AN64"/>
    <mergeCell ref="AO64:AP64"/>
    <mergeCell ref="W63:AE63"/>
    <mergeCell ref="AF63:AN63"/>
    <mergeCell ref="AO63:AP63"/>
    <mergeCell ref="BH63:BI63"/>
    <mergeCell ref="BB63:BC63"/>
    <mergeCell ref="BD63:BE63"/>
    <mergeCell ref="BF63:BG63"/>
    <mergeCell ref="AT63:AU63"/>
    <mergeCell ref="AV63:AW63"/>
    <mergeCell ref="BB65:BC65"/>
    <mergeCell ref="BD65:BE65"/>
    <mergeCell ref="BF65:BG65"/>
    <mergeCell ref="AZ64:BA64"/>
    <mergeCell ref="BB64:BC64"/>
    <mergeCell ref="BD64:BE64"/>
    <mergeCell ref="AT65:AU65"/>
    <mergeCell ref="AV65:AW65"/>
    <mergeCell ref="AX65:AY65"/>
    <mergeCell ref="BH64:BI64"/>
    <mergeCell ref="AQ65:AS65"/>
    <mergeCell ref="W65:AE65"/>
    <mergeCell ref="AF65:AN65"/>
    <mergeCell ref="AO65:AP65"/>
    <mergeCell ref="AZ65:BA65"/>
    <mergeCell ref="BH65:BI65"/>
    <mergeCell ref="BJ66:BK66"/>
    <mergeCell ref="A67:B67"/>
    <mergeCell ref="C67:F67"/>
    <mergeCell ref="G67:J67"/>
    <mergeCell ref="K67:O67"/>
    <mergeCell ref="P67:V67"/>
    <mergeCell ref="BJ67:BK67"/>
    <mergeCell ref="A66:B66"/>
    <mergeCell ref="C66:F66"/>
    <mergeCell ref="AZ66:BA66"/>
    <mergeCell ref="AX66:AY66"/>
    <mergeCell ref="G66:J66"/>
    <mergeCell ref="K66:O66"/>
    <mergeCell ref="P66:V66"/>
    <mergeCell ref="W66:AE66"/>
    <mergeCell ref="BH66:BI66"/>
    <mergeCell ref="BB66:BC66"/>
    <mergeCell ref="BD66:BE66"/>
    <mergeCell ref="BJ69:BK69"/>
    <mergeCell ref="A68:B68"/>
    <mergeCell ref="C68:F68"/>
    <mergeCell ref="G68:J68"/>
    <mergeCell ref="AF66:AN66"/>
    <mergeCell ref="AO66:AP66"/>
    <mergeCell ref="BF66:BG66"/>
    <mergeCell ref="AQ66:AS66"/>
    <mergeCell ref="AT66:AU66"/>
    <mergeCell ref="AV66:AW66"/>
    <mergeCell ref="K68:O68"/>
    <mergeCell ref="P68:V68"/>
    <mergeCell ref="W68:AE68"/>
    <mergeCell ref="AF68:AN68"/>
    <mergeCell ref="BJ68:BK68"/>
    <mergeCell ref="A69:B69"/>
    <mergeCell ref="C69:F69"/>
    <mergeCell ref="G69:J69"/>
    <mergeCell ref="K69:O69"/>
    <mergeCell ref="P69:V69"/>
    <mergeCell ref="BF68:BG68"/>
    <mergeCell ref="AQ68:AS68"/>
    <mergeCell ref="AT68:AU68"/>
    <mergeCell ref="AV68:AW68"/>
    <mergeCell ref="AX68:AY68"/>
    <mergeCell ref="AQ67:AS67"/>
    <mergeCell ref="AZ68:BA68"/>
    <mergeCell ref="BB68:BC68"/>
    <mergeCell ref="AX67:AY67"/>
    <mergeCell ref="AQ69:AS69"/>
    <mergeCell ref="W69:AE69"/>
    <mergeCell ref="AF69:AN69"/>
    <mergeCell ref="AO69:AP69"/>
    <mergeCell ref="BH67:BI67"/>
    <mergeCell ref="BB67:BC67"/>
    <mergeCell ref="BD67:BE67"/>
    <mergeCell ref="BF67:BG67"/>
    <mergeCell ref="AO68:AP68"/>
    <mergeCell ref="AZ67:BA67"/>
    <mergeCell ref="BH69:BI69"/>
    <mergeCell ref="BB69:BC69"/>
    <mergeCell ref="BD69:BE69"/>
    <mergeCell ref="BF69:BG69"/>
    <mergeCell ref="W67:AE67"/>
    <mergeCell ref="AF67:AN67"/>
    <mergeCell ref="AO67:AP67"/>
    <mergeCell ref="AZ69:BA69"/>
    <mergeCell ref="AT67:AU67"/>
    <mergeCell ref="AV67:AW67"/>
    <mergeCell ref="A70:B70"/>
    <mergeCell ref="AV70:AW70"/>
    <mergeCell ref="BH68:BI68"/>
    <mergeCell ref="AZ70:BA70"/>
    <mergeCell ref="BB70:BC70"/>
    <mergeCell ref="BD70:BE70"/>
    <mergeCell ref="BD68:BE68"/>
    <mergeCell ref="AT69:AU69"/>
    <mergeCell ref="AV69:AW69"/>
    <mergeCell ref="AX69:AY69"/>
    <mergeCell ref="A71:B71"/>
    <mergeCell ref="C71:F71"/>
    <mergeCell ref="G71:J71"/>
    <mergeCell ref="K71:O71"/>
    <mergeCell ref="P71:V71"/>
    <mergeCell ref="BJ71:BK71"/>
    <mergeCell ref="BJ73:BK73"/>
    <mergeCell ref="BF70:BG70"/>
    <mergeCell ref="AQ70:AS70"/>
    <mergeCell ref="AT70:AU70"/>
    <mergeCell ref="BJ72:BK72"/>
    <mergeCell ref="BH70:BI70"/>
    <mergeCell ref="BJ70:BK70"/>
    <mergeCell ref="W72:AE72"/>
    <mergeCell ref="AF72:AN72"/>
    <mergeCell ref="AX70:AY70"/>
    <mergeCell ref="C70:F70"/>
    <mergeCell ref="G70:J70"/>
    <mergeCell ref="K70:O70"/>
    <mergeCell ref="P70:V70"/>
    <mergeCell ref="AF73:AN73"/>
    <mergeCell ref="AO73:AP73"/>
    <mergeCell ref="A72:B72"/>
    <mergeCell ref="C72:F72"/>
    <mergeCell ref="G72:J72"/>
    <mergeCell ref="W70:AE70"/>
    <mergeCell ref="AF70:AN70"/>
    <mergeCell ref="AO70:AP70"/>
    <mergeCell ref="K72:O72"/>
    <mergeCell ref="P72:V72"/>
    <mergeCell ref="AQ71:AS71"/>
    <mergeCell ref="AZ72:BA72"/>
    <mergeCell ref="BB72:BC72"/>
    <mergeCell ref="AX71:AY71"/>
    <mergeCell ref="A73:B73"/>
    <mergeCell ref="C73:F73"/>
    <mergeCell ref="G73:J73"/>
    <mergeCell ref="K73:O73"/>
    <mergeCell ref="P73:V73"/>
    <mergeCell ref="AT72:AU72"/>
    <mergeCell ref="BH71:BI71"/>
    <mergeCell ref="BB71:BC71"/>
    <mergeCell ref="BD71:BE71"/>
    <mergeCell ref="BF71:BG71"/>
    <mergeCell ref="AO72:AP72"/>
    <mergeCell ref="AZ71:BA71"/>
    <mergeCell ref="BF72:BG72"/>
    <mergeCell ref="AQ72:AS72"/>
    <mergeCell ref="BH72:BI72"/>
    <mergeCell ref="AV72:AW72"/>
    <mergeCell ref="BF73:BG73"/>
    <mergeCell ref="W71:AE71"/>
    <mergeCell ref="AF71:AN71"/>
    <mergeCell ref="AO71:AP71"/>
    <mergeCell ref="AZ73:BA73"/>
    <mergeCell ref="AT71:AU71"/>
    <mergeCell ref="AV71:AW71"/>
    <mergeCell ref="AQ73:AS73"/>
    <mergeCell ref="W73:AE73"/>
    <mergeCell ref="AX72:AY72"/>
    <mergeCell ref="AZ74:BA74"/>
    <mergeCell ref="BB74:BC74"/>
    <mergeCell ref="BD74:BE74"/>
    <mergeCell ref="BD72:BE72"/>
    <mergeCell ref="AT73:AU73"/>
    <mergeCell ref="AV73:AW73"/>
    <mergeCell ref="AX73:AY73"/>
    <mergeCell ref="BD73:BE73"/>
    <mergeCell ref="BH73:BI73"/>
    <mergeCell ref="BB73:BC73"/>
    <mergeCell ref="BH74:BI74"/>
    <mergeCell ref="BJ74:BK74"/>
    <mergeCell ref="A75:B75"/>
    <mergeCell ref="C75:F75"/>
    <mergeCell ref="G75:J75"/>
    <mergeCell ref="K75:O75"/>
    <mergeCell ref="P75:V75"/>
    <mergeCell ref="BJ75:BK75"/>
    <mergeCell ref="A74:B74"/>
    <mergeCell ref="AV74:AW74"/>
    <mergeCell ref="AX74:AY74"/>
    <mergeCell ref="C74:F74"/>
    <mergeCell ref="G74:J74"/>
    <mergeCell ref="K74:O74"/>
    <mergeCell ref="P74:V74"/>
    <mergeCell ref="BJ77:BK77"/>
    <mergeCell ref="A76:B76"/>
    <mergeCell ref="C76:F76"/>
    <mergeCell ref="G76:J76"/>
    <mergeCell ref="W74:AE74"/>
    <mergeCell ref="AF74:AN74"/>
    <mergeCell ref="AO74:AP74"/>
    <mergeCell ref="BF74:BG74"/>
    <mergeCell ref="AQ74:AS74"/>
    <mergeCell ref="AT74:AU74"/>
    <mergeCell ref="K76:O76"/>
    <mergeCell ref="P76:V76"/>
    <mergeCell ref="W76:AE76"/>
    <mergeCell ref="AF76:AN76"/>
    <mergeCell ref="BJ76:BK76"/>
    <mergeCell ref="A77:B77"/>
    <mergeCell ref="C77:F77"/>
    <mergeCell ref="G77:J77"/>
    <mergeCell ref="K77:O77"/>
    <mergeCell ref="P77:V77"/>
    <mergeCell ref="AT76:AU76"/>
    <mergeCell ref="AV76:AW76"/>
    <mergeCell ref="AX76:AY76"/>
    <mergeCell ref="AQ75:AS75"/>
    <mergeCell ref="AZ76:BA76"/>
    <mergeCell ref="BB76:BC76"/>
    <mergeCell ref="AX75:AY75"/>
    <mergeCell ref="AF77:AN77"/>
    <mergeCell ref="AO77:AP77"/>
    <mergeCell ref="BH75:BI75"/>
    <mergeCell ref="BB75:BC75"/>
    <mergeCell ref="BD75:BE75"/>
    <mergeCell ref="BF75:BG75"/>
    <mergeCell ref="AO76:AP76"/>
    <mergeCell ref="AZ75:BA75"/>
    <mergeCell ref="BF76:BG76"/>
    <mergeCell ref="AQ76:AS76"/>
    <mergeCell ref="BD77:BE77"/>
    <mergeCell ref="BF77:BG77"/>
    <mergeCell ref="W75:AE75"/>
    <mergeCell ref="AF75:AN75"/>
    <mergeCell ref="AO75:AP75"/>
    <mergeCell ref="AZ77:BA77"/>
    <mergeCell ref="AT75:AU75"/>
    <mergeCell ref="AV75:AW75"/>
    <mergeCell ref="AQ77:AS77"/>
    <mergeCell ref="W77:AE77"/>
    <mergeCell ref="BH76:BI76"/>
    <mergeCell ref="AZ78:BA78"/>
    <mergeCell ref="BB78:BC78"/>
    <mergeCell ref="BD78:BE78"/>
    <mergeCell ref="BD76:BE76"/>
    <mergeCell ref="AT77:AU77"/>
    <mergeCell ref="AV77:AW77"/>
    <mergeCell ref="AX77:AY77"/>
    <mergeCell ref="BH77:BI77"/>
    <mergeCell ref="BB77:BC77"/>
    <mergeCell ref="BJ78:BK78"/>
    <mergeCell ref="A79:B79"/>
    <mergeCell ref="C79:F79"/>
    <mergeCell ref="G79:J79"/>
    <mergeCell ref="K79:O79"/>
    <mergeCell ref="P79:V79"/>
    <mergeCell ref="BJ79:BK79"/>
    <mergeCell ref="A78:B78"/>
    <mergeCell ref="C78:F78"/>
    <mergeCell ref="G78:J78"/>
    <mergeCell ref="K78:O78"/>
    <mergeCell ref="P78:V78"/>
    <mergeCell ref="AX79:AY79"/>
    <mergeCell ref="BH78:BI78"/>
    <mergeCell ref="W78:AE78"/>
    <mergeCell ref="AF78:AN78"/>
    <mergeCell ref="AO78:AP78"/>
    <mergeCell ref="BF78:BG78"/>
    <mergeCell ref="AQ78:AS78"/>
    <mergeCell ref="AT78:AU78"/>
    <mergeCell ref="AV78:AW78"/>
    <mergeCell ref="AX78:AY78"/>
    <mergeCell ref="BJ80:BK80"/>
    <mergeCell ref="A81:B81"/>
    <mergeCell ref="C81:F81"/>
    <mergeCell ref="G81:J81"/>
    <mergeCell ref="K81:O81"/>
    <mergeCell ref="P81:V81"/>
    <mergeCell ref="BJ81:BK81"/>
    <mergeCell ref="A80:B80"/>
    <mergeCell ref="C80:F80"/>
    <mergeCell ref="G80:J80"/>
    <mergeCell ref="AX80:AY80"/>
    <mergeCell ref="AQ79:AS79"/>
    <mergeCell ref="AZ80:BA80"/>
    <mergeCell ref="BB80:BC80"/>
    <mergeCell ref="K80:O80"/>
    <mergeCell ref="P80:V80"/>
    <mergeCell ref="W80:AE80"/>
    <mergeCell ref="AF80:AN80"/>
    <mergeCell ref="BH79:BI79"/>
    <mergeCell ref="BB79:BC79"/>
    <mergeCell ref="BD79:BE79"/>
    <mergeCell ref="BF79:BG79"/>
    <mergeCell ref="AO80:AP80"/>
    <mergeCell ref="AZ79:BA79"/>
    <mergeCell ref="BF80:BG80"/>
    <mergeCell ref="AQ80:AS80"/>
    <mergeCell ref="AT80:AU80"/>
    <mergeCell ref="AV80:AW80"/>
    <mergeCell ref="W79:AE79"/>
    <mergeCell ref="AF79:AN79"/>
    <mergeCell ref="AO79:AP79"/>
    <mergeCell ref="AZ81:BA81"/>
    <mergeCell ref="AT79:AU79"/>
    <mergeCell ref="AV79:AW79"/>
    <mergeCell ref="AQ81:AS81"/>
    <mergeCell ref="W81:AE81"/>
    <mergeCell ref="AF81:AN81"/>
    <mergeCell ref="AO81:AP81"/>
    <mergeCell ref="AT81:AU81"/>
    <mergeCell ref="AV81:AW81"/>
    <mergeCell ref="AX81:AY81"/>
    <mergeCell ref="BH81:BI81"/>
    <mergeCell ref="BB81:BC81"/>
    <mergeCell ref="BD81:BE81"/>
    <mergeCell ref="BF81:BG81"/>
    <mergeCell ref="BJ83:BK83"/>
    <mergeCell ref="A82:B82"/>
    <mergeCell ref="C82:F82"/>
    <mergeCell ref="G82:J82"/>
    <mergeCell ref="BH80:BI80"/>
    <mergeCell ref="AZ82:BA82"/>
    <mergeCell ref="BB82:BC82"/>
    <mergeCell ref="BD82:BE82"/>
    <mergeCell ref="BH82:BI82"/>
    <mergeCell ref="BD80:BE80"/>
    <mergeCell ref="K82:O82"/>
    <mergeCell ref="P82:V82"/>
    <mergeCell ref="W82:AE82"/>
    <mergeCell ref="AF82:AN82"/>
    <mergeCell ref="BJ82:BK82"/>
    <mergeCell ref="A83:B83"/>
    <mergeCell ref="C83:F83"/>
    <mergeCell ref="G83:J83"/>
    <mergeCell ref="K83:O83"/>
    <mergeCell ref="P83:V83"/>
    <mergeCell ref="AQ83:AS83"/>
    <mergeCell ref="AO82:AP82"/>
    <mergeCell ref="BF82:BG82"/>
    <mergeCell ref="AQ82:AS82"/>
    <mergeCell ref="AT82:AU82"/>
    <mergeCell ref="AV82:AW82"/>
    <mergeCell ref="AX82:AY82"/>
    <mergeCell ref="BH83:BI83"/>
    <mergeCell ref="BB83:BC83"/>
    <mergeCell ref="BD83:BE83"/>
    <mergeCell ref="BF83:BG83"/>
    <mergeCell ref="AZ83:BA83"/>
    <mergeCell ref="BF84:BG84"/>
    <mergeCell ref="W83:AE83"/>
    <mergeCell ref="AF83:AN83"/>
    <mergeCell ref="AO83:AP83"/>
    <mergeCell ref="AZ85:BA85"/>
    <mergeCell ref="AT83:AU83"/>
    <mergeCell ref="AV83:AW83"/>
    <mergeCell ref="AX83:AY83"/>
    <mergeCell ref="AQ85:AS85"/>
    <mergeCell ref="W85:AE85"/>
    <mergeCell ref="AF85:AN85"/>
    <mergeCell ref="A84:B84"/>
    <mergeCell ref="C84:F84"/>
    <mergeCell ref="AO85:AP85"/>
    <mergeCell ref="AZ84:BA84"/>
    <mergeCell ref="BB84:BC84"/>
    <mergeCell ref="BD84:BE84"/>
    <mergeCell ref="AT85:AU85"/>
    <mergeCell ref="AV85:AW85"/>
    <mergeCell ref="AX85:AY85"/>
    <mergeCell ref="BB85:BC85"/>
    <mergeCell ref="K85:O85"/>
    <mergeCell ref="P85:V85"/>
    <mergeCell ref="BJ85:BK85"/>
    <mergeCell ref="BH85:BI85"/>
    <mergeCell ref="BD85:BE85"/>
    <mergeCell ref="BF85:BG85"/>
    <mergeCell ref="BH84:BI84"/>
    <mergeCell ref="BJ84:BK84"/>
    <mergeCell ref="AQ84:AS84"/>
    <mergeCell ref="AT84:AU84"/>
    <mergeCell ref="AV84:AW84"/>
    <mergeCell ref="AX84:AY84"/>
    <mergeCell ref="BD86:BE86"/>
    <mergeCell ref="BF86:BG86"/>
    <mergeCell ref="AT86:AU86"/>
    <mergeCell ref="AV86:AW86"/>
    <mergeCell ref="AX86:AY86"/>
    <mergeCell ref="G84:J84"/>
    <mergeCell ref="K84:O84"/>
    <mergeCell ref="P84:V84"/>
    <mergeCell ref="W84:AE84"/>
    <mergeCell ref="G85:J85"/>
    <mergeCell ref="AT87:AU87"/>
    <mergeCell ref="AV87:AW87"/>
    <mergeCell ref="AX87:AY87"/>
    <mergeCell ref="AF86:AN86"/>
    <mergeCell ref="AF84:AN84"/>
    <mergeCell ref="AO84:AP84"/>
    <mergeCell ref="AQ87:AS87"/>
    <mergeCell ref="G87:J87"/>
    <mergeCell ref="K87:O87"/>
    <mergeCell ref="P87:V87"/>
    <mergeCell ref="BJ87:BK87"/>
    <mergeCell ref="AZ87:BA87"/>
    <mergeCell ref="A86:B86"/>
    <mergeCell ref="C86:F86"/>
    <mergeCell ref="W87:AE87"/>
    <mergeCell ref="AF87:AN87"/>
    <mergeCell ref="AO87:AP87"/>
    <mergeCell ref="G86:J86"/>
    <mergeCell ref="K86:O86"/>
    <mergeCell ref="P86:V86"/>
    <mergeCell ref="W86:AE86"/>
    <mergeCell ref="BH86:BI86"/>
    <mergeCell ref="BJ86:BK86"/>
    <mergeCell ref="AO86:AP86"/>
    <mergeCell ref="AQ86:AS86"/>
    <mergeCell ref="AZ86:BA86"/>
    <mergeCell ref="BB86:BC86"/>
    <mergeCell ref="A89:B89"/>
    <mergeCell ref="C89:F89"/>
    <mergeCell ref="G89:J89"/>
    <mergeCell ref="K89:O89"/>
    <mergeCell ref="P89:V89"/>
    <mergeCell ref="W89:AE89"/>
    <mergeCell ref="G88:J88"/>
    <mergeCell ref="K88:O88"/>
    <mergeCell ref="P88:V88"/>
    <mergeCell ref="AZ89:BA89"/>
    <mergeCell ref="BH88:BI88"/>
    <mergeCell ref="BJ88:BK88"/>
    <mergeCell ref="AF89:AN89"/>
    <mergeCell ref="AF88:AN88"/>
    <mergeCell ref="AO88:AP88"/>
    <mergeCell ref="BJ89:BK89"/>
    <mergeCell ref="A54:B54"/>
    <mergeCell ref="A55:B55"/>
    <mergeCell ref="A56:B56"/>
    <mergeCell ref="A57:B57"/>
    <mergeCell ref="A88:B88"/>
    <mergeCell ref="C88:F88"/>
    <mergeCell ref="A87:B87"/>
    <mergeCell ref="C87:F87"/>
    <mergeCell ref="A85:B85"/>
    <mergeCell ref="C85:F85"/>
    <mergeCell ref="A50:B50"/>
    <mergeCell ref="A51:B51"/>
    <mergeCell ref="A52:B52"/>
    <mergeCell ref="A53:B53"/>
    <mergeCell ref="BF88:BG88"/>
    <mergeCell ref="AQ88:AS88"/>
    <mergeCell ref="AT88:AU88"/>
    <mergeCell ref="AV88:AW88"/>
    <mergeCell ref="AX88:AY88"/>
    <mergeCell ref="W88:AE88"/>
    <mergeCell ref="BH89:BI89"/>
    <mergeCell ref="BB89:BC89"/>
    <mergeCell ref="BD89:BE89"/>
    <mergeCell ref="BF89:BG89"/>
    <mergeCell ref="BH87:BI87"/>
    <mergeCell ref="BB87:BC87"/>
    <mergeCell ref="BD87:BE87"/>
    <mergeCell ref="BF87:BG87"/>
    <mergeCell ref="G90:J90"/>
    <mergeCell ref="K90:O90"/>
    <mergeCell ref="BB90:BC90"/>
    <mergeCell ref="AQ89:AS89"/>
    <mergeCell ref="AT89:AU89"/>
    <mergeCell ref="AV89:AW89"/>
    <mergeCell ref="P90:V90"/>
    <mergeCell ref="W90:AE90"/>
    <mergeCell ref="AF90:AN90"/>
    <mergeCell ref="AO90:AP90"/>
    <mergeCell ref="AZ88:BA88"/>
    <mergeCell ref="BB88:BC88"/>
    <mergeCell ref="BD88:BE88"/>
    <mergeCell ref="AX89:AY89"/>
    <mergeCell ref="BD90:BE90"/>
    <mergeCell ref="BF90:BG90"/>
    <mergeCell ref="AX90:AY90"/>
    <mergeCell ref="AO91:AP91"/>
    <mergeCell ref="AZ90:BA90"/>
    <mergeCell ref="BB91:BC91"/>
    <mergeCell ref="BH90:BI90"/>
    <mergeCell ref="A90:B90"/>
    <mergeCell ref="AO89:AP89"/>
    <mergeCell ref="AQ90:AS90"/>
    <mergeCell ref="AT90:AU90"/>
    <mergeCell ref="AV90:AW90"/>
    <mergeCell ref="C90:F90"/>
    <mergeCell ref="AT91:AU91"/>
    <mergeCell ref="AV91:AW91"/>
    <mergeCell ref="AX91:AY91"/>
    <mergeCell ref="BJ90:BK90"/>
    <mergeCell ref="C91:F91"/>
    <mergeCell ref="G91:J91"/>
    <mergeCell ref="K91:O91"/>
    <mergeCell ref="P91:V91"/>
    <mergeCell ref="W91:AE91"/>
    <mergeCell ref="AF91:AN91"/>
    <mergeCell ref="BH94:BI94"/>
    <mergeCell ref="BJ94:BK94"/>
    <mergeCell ref="BB93:BC93"/>
    <mergeCell ref="BD93:BE93"/>
    <mergeCell ref="BF93:BG93"/>
    <mergeCell ref="BH93:BI93"/>
    <mergeCell ref="BJ93:BK93"/>
    <mergeCell ref="C93:F93"/>
    <mergeCell ref="G93:J93"/>
    <mergeCell ref="K93:O93"/>
    <mergeCell ref="P93:V93"/>
    <mergeCell ref="BH91:BI91"/>
    <mergeCell ref="BJ91:BK91"/>
    <mergeCell ref="AZ91:BA91"/>
    <mergeCell ref="BD91:BE91"/>
    <mergeCell ref="BF91:BG91"/>
    <mergeCell ref="AQ91:AS91"/>
    <mergeCell ref="W93:AE93"/>
    <mergeCell ref="AF93:AN93"/>
    <mergeCell ref="AO93:AP93"/>
    <mergeCell ref="AZ92:BA92"/>
    <mergeCell ref="AQ93:AS93"/>
    <mergeCell ref="AT93:AU93"/>
    <mergeCell ref="AV93:AW93"/>
    <mergeCell ref="AX93:AY93"/>
    <mergeCell ref="W92:AE92"/>
    <mergeCell ref="AF92:AN92"/>
    <mergeCell ref="BF92:BG92"/>
    <mergeCell ref="AQ92:AS92"/>
    <mergeCell ref="C92:F92"/>
    <mergeCell ref="G92:J92"/>
    <mergeCell ref="K92:O92"/>
    <mergeCell ref="P92:V92"/>
    <mergeCell ref="BH92:BI92"/>
    <mergeCell ref="BJ92:BK92"/>
    <mergeCell ref="A91:B91"/>
    <mergeCell ref="A92:B92"/>
    <mergeCell ref="AT92:AU92"/>
    <mergeCell ref="AV92:AW92"/>
    <mergeCell ref="AX92:AY92"/>
    <mergeCell ref="AO92:AP92"/>
    <mergeCell ref="BB92:BC92"/>
    <mergeCell ref="BD92:BE92"/>
    <mergeCell ref="A93:B93"/>
    <mergeCell ref="A94:B94"/>
    <mergeCell ref="AZ94:BA94"/>
    <mergeCell ref="BB94:BC94"/>
    <mergeCell ref="C94:F94"/>
    <mergeCell ref="G94:J94"/>
    <mergeCell ref="K94:O94"/>
    <mergeCell ref="P94:V94"/>
    <mergeCell ref="W94:AE94"/>
    <mergeCell ref="AF94:AN94"/>
    <mergeCell ref="AO94:AP94"/>
    <mergeCell ref="AZ93:BA93"/>
    <mergeCell ref="BD94:BE94"/>
    <mergeCell ref="BF94:BG94"/>
    <mergeCell ref="AQ94:AS94"/>
    <mergeCell ref="AT94:AU94"/>
    <mergeCell ref="AV94:AW94"/>
    <mergeCell ref="AX94:AY94"/>
  </mergeCells>
  <printOptions/>
  <pageMargins left="0.4" right="0.55" top="0.43" bottom="0.54" header="0.21" footer="0.28"/>
  <pageSetup fitToHeight="1" fitToWidth="1"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AN16" sqref="AN16:AR17"/>
    </sheetView>
  </sheetViews>
  <sheetFormatPr defaultColWidth="13.00390625" defaultRowHeight="13.5"/>
  <cols>
    <col min="1" max="63" width="2.375" style="0" customWidth="1"/>
    <col min="64" max="71" width="3.125" style="25" customWidth="1"/>
    <col min="72" max="101" width="2.375" style="0" customWidth="1"/>
    <col min="102" max="102" width="4.00390625" style="0" bestFit="1" customWidth="1"/>
    <col min="103" max="112" width="2.375" style="0" customWidth="1"/>
  </cols>
  <sheetData>
    <row r="1" spans="1:109" ht="18.75">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3"/>
      <c r="BM1" s="23"/>
      <c r="BN1" s="23"/>
      <c r="BO1" s="23"/>
      <c r="BP1" s="23"/>
      <c r="BQ1" s="23"/>
      <c r="BR1" s="23"/>
      <c r="BS1" s="23"/>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3"/>
      <c r="BM2" s="23"/>
      <c r="BN2" s="23"/>
      <c r="BO2" s="23"/>
      <c r="BP2" s="23"/>
      <c r="BQ2" s="23"/>
      <c r="BR2" s="23"/>
      <c r="BS2" s="23"/>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192" t="s">
        <v>58</v>
      </c>
      <c r="B3" s="136"/>
      <c r="C3" s="136"/>
      <c r="D3" s="136"/>
      <c r="E3" s="193"/>
      <c r="F3" s="194" t="str">
        <f>'JOC16_18入力シート'!F3</f>
        <v>2013全国JOCジュニアオりンピックカップ（16-18歳）</v>
      </c>
      <c r="G3" s="195"/>
      <c r="H3" s="195"/>
      <c r="I3" s="195"/>
      <c r="J3" s="195"/>
      <c r="K3" s="195"/>
      <c r="L3" s="195"/>
      <c r="M3" s="195"/>
      <c r="N3" s="195"/>
      <c r="O3" s="195"/>
      <c r="P3" s="195"/>
      <c r="Q3" s="195"/>
      <c r="R3" s="195"/>
      <c r="S3" s="195"/>
      <c r="T3" s="195"/>
      <c r="U3" s="195"/>
      <c r="V3" s="195"/>
      <c r="W3" s="196"/>
      <c r="X3" s="15"/>
      <c r="Y3" s="15"/>
      <c r="Z3" s="15"/>
      <c r="AA3" s="197" t="s">
        <v>93</v>
      </c>
      <c r="AB3" s="125"/>
      <c r="AC3" s="125"/>
      <c r="AD3" s="125"/>
      <c r="AE3" s="125"/>
      <c r="AF3" s="125"/>
      <c r="AG3" s="125"/>
      <c r="AH3" s="125"/>
      <c r="AI3" s="125"/>
      <c r="AJ3" s="125"/>
      <c r="AK3" s="125"/>
      <c r="AL3" s="125"/>
      <c r="AM3" s="125"/>
      <c r="AN3" s="125"/>
      <c r="AO3" s="125"/>
      <c r="AP3" s="125"/>
      <c r="AQ3" s="125"/>
      <c r="AR3" s="126"/>
      <c r="AS3" s="15"/>
      <c r="AT3" s="15"/>
      <c r="AU3" s="15"/>
      <c r="AV3" s="15"/>
      <c r="AW3" s="15"/>
      <c r="AX3" s="15"/>
      <c r="AY3" s="15"/>
      <c r="AZ3" s="15"/>
      <c r="BA3" s="15"/>
      <c r="BB3" s="15"/>
      <c r="BC3" s="15"/>
      <c r="BD3" s="15"/>
      <c r="BE3" s="15"/>
      <c r="BF3" s="15"/>
      <c r="BG3" s="15"/>
      <c r="BH3" s="15"/>
      <c r="BI3" s="15"/>
      <c r="BJ3" s="15"/>
      <c r="BK3" s="15"/>
      <c r="BL3" s="23"/>
      <c r="BM3" s="23"/>
      <c r="BN3" s="23"/>
      <c r="BO3" s="23"/>
      <c r="BP3" s="23"/>
      <c r="BQ3" s="23"/>
      <c r="BR3" s="23"/>
      <c r="BS3" s="23"/>
      <c r="BT3" s="15"/>
      <c r="BU3" s="15"/>
      <c r="BV3" s="198" t="s">
        <v>18</v>
      </c>
      <c r="BW3" s="199"/>
      <c r="BX3" s="199"/>
      <c r="BY3" s="199"/>
      <c r="BZ3" s="199"/>
      <c r="CA3" s="199"/>
      <c r="CB3" s="199"/>
      <c r="CC3" s="199"/>
      <c r="CD3" s="200"/>
      <c r="CE3" s="198" t="s">
        <v>19</v>
      </c>
      <c r="CF3" s="199"/>
      <c r="CG3" s="199"/>
      <c r="CH3" s="199"/>
      <c r="CI3" s="199"/>
      <c r="CJ3" s="199"/>
      <c r="CK3" s="199"/>
      <c r="CL3" s="199"/>
      <c r="CM3" s="200"/>
      <c r="CN3" s="198" t="s">
        <v>20</v>
      </c>
      <c r="CO3" s="199"/>
      <c r="CP3" s="199"/>
      <c r="CQ3" s="199"/>
      <c r="CR3" s="199"/>
      <c r="CS3" s="199"/>
      <c r="CT3" s="199"/>
      <c r="CU3" s="199"/>
      <c r="CV3" s="200"/>
      <c r="CW3" s="198" t="s">
        <v>94</v>
      </c>
      <c r="CX3" s="199"/>
      <c r="CY3" s="199"/>
      <c r="CZ3" s="199"/>
      <c r="DA3" s="199"/>
      <c r="DB3" s="199"/>
      <c r="DC3" s="199"/>
      <c r="DD3" s="199"/>
      <c r="DE3" s="200"/>
    </row>
    <row r="4" spans="1:109" ht="18" customHeight="1" thickTop="1">
      <c r="A4" s="190" t="s">
        <v>59</v>
      </c>
      <c r="B4" s="134"/>
      <c r="C4" s="134"/>
      <c r="D4" s="134"/>
      <c r="E4" s="191"/>
      <c r="F4" s="212" t="str">
        <f>'JOC16_18入力シート'!F4</f>
        <v>2013年8月26日（月）-8月30日（金）</v>
      </c>
      <c r="G4" s="213"/>
      <c r="H4" s="213"/>
      <c r="I4" s="213"/>
      <c r="J4" s="213"/>
      <c r="K4" s="213"/>
      <c r="L4" s="213"/>
      <c r="M4" s="213"/>
      <c r="N4" s="213"/>
      <c r="O4" s="213"/>
      <c r="P4" s="213"/>
      <c r="Q4" s="213"/>
      <c r="R4" s="213"/>
      <c r="S4" s="213"/>
      <c r="T4" s="213"/>
      <c r="U4" s="213"/>
      <c r="V4" s="213"/>
      <c r="W4" s="214"/>
      <c r="X4" s="15"/>
      <c r="Y4" s="15"/>
      <c r="Z4" s="15"/>
      <c r="AA4" s="127"/>
      <c r="AB4" s="128"/>
      <c r="AC4" s="128"/>
      <c r="AD4" s="128"/>
      <c r="AE4" s="128"/>
      <c r="AF4" s="128"/>
      <c r="AG4" s="128"/>
      <c r="AH4" s="128"/>
      <c r="AI4" s="128"/>
      <c r="AJ4" s="128"/>
      <c r="AK4" s="128"/>
      <c r="AL4" s="128"/>
      <c r="AM4" s="128"/>
      <c r="AN4" s="128"/>
      <c r="AO4" s="128"/>
      <c r="AP4" s="128"/>
      <c r="AQ4" s="128"/>
      <c r="AR4" s="129"/>
      <c r="AS4" s="15"/>
      <c r="AT4" s="15"/>
      <c r="AU4" s="15"/>
      <c r="AV4" s="15"/>
      <c r="AW4" s="15"/>
      <c r="AX4" s="15"/>
      <c r="AY4" s="15"/>
      <c r="AZ4" s="15"/>
      <c r="BA4" s="15"/>
      <c r="BB4" s="15"/>
      <c r="BC4" s="15"/>
      <c r="BD4" s="15"/>
      <c r="BE4" s="15"/>
      <c r="BF4" s="15"/>
      <c r="BG4" s="15"/>
      <c r="BH4" s="15"/>
      <c r="BI4" s="15"/>
      <c r="BJ4" s="15"/>
      <c r="BK4" s="15"/>
      <c r="BL4" s="23"/>
      <c r="BM4" s="23"/>
      <c r="BN4" s="23"/>
      <c r="BO4" s="23"/>
      <c r="BP4" s="23"/>
      <c r="BQ4" s="23"/>
      <c r="BR4" s="23"/>
      <c r="BS4" s="23"/>
      <c r="BT4" s="15"/>
      <c r="BU4" s="15"/>
      <c r="BV4" s="215">
        <v>1</v>
      </c>
      <c r="BW4" s="216"/>
      <c r="BX4" s="217" t="e">
        <f>VLOOKUP(1,WORK!A3:B72,2,FALSE)</f>
        <v>#N/A</v>
      </c>
      <c r="BY4" s="218"/>
      <c r="BZ4" s="218"/>
      <c r="CA4" s="218"/>
      <c r="CB4" s="218"/>
      <c r="CC4" s="218"/>
      <c r="CD4" s="219"/>
      <c r="CE4" s="226">
        <v>1</v>
      </c>
      <c r="CF4" s="4">
        <v>1</v>
      </c>
      <c r="CG4" s="217" t="e">
        <f>VLOOKUP("11",WORK!F3:G72,2,FALSE)</f>
        <v>#N/A</v>
      </c>
      <c r="CH4" s="218"/>
      <c r="CI4" s="218"/>
      <c r="CJ4" s="218"/>
      <c r="CK4" s="218"/>
      <c r="CL4" s="218"/>
      <c r="CM4" s="219"/>
      <c r="CN4" s="226" t="s">
        <v>21</v>
      </c>
      <c r="CO4" s="4">
        <v>1</v>
      </c>
      <c r="CP4" s="229" t="e">
        <f>VLOOKUP("A1",WORK!K3:L72,2,FALSE)</f>
        <v>#N/A</v>
      </c>
      <c r="CQ4" s="230"/>
      <c r="CR4" s="230"/>
      <c r="CS4" s="230"/>
      <c r="CT4" s="230"/>
      <c r="CU4" s="230"/>
      <c r="CV4" s="231"/>
      <c r="CW4" s="232" t="s">
        <v>22</v>
      </c>
      <c r="CX4" s="1">
        <v>1</v>
      </c>
      <c r="CY4" s="229" t="e">
        <f>VLOOKUP("A1",WORK!$P$3:$Q$72,2,FALSE)</f>
        <v>#N/A</v>
      </c>
      <c r="CZ4" s="230"/>
      <c r="DA4" s="230"/>
      <c r="DB4" s="230"/>
      <c r="DC4" s="230"/>
      <c r="DD4" s="230"/>
      <c r="DE4" s="231"/>
    </row>
    <row r="5" spans="1:109" ht="18" customHeight="1">
      <c r="A5" s="220" t="s">
        <v>60</v>
      </c>
      <c r="B5" s="221"/>
      <c r="C5" s="221"/>
      <c r="D5" s="221"/>
      <c r="E5" s="222"/>
      <c r="F5" s="212" t="str">
        <f>'JOC16_18入力シート'!F5</f>
        <v>日本ガイシアリーナ</v>
      </c>
      <c r="G5" s="213"/>
      <c r="H5" s="213"/>
      <c r="I5" s="213"/>
      <c r="J5" s="213"/>
      <c r="K5" s="213"/>
      <c r="L5" s="213"/>
      <c r="M5" s="213"/>
      <c r="N5" s="213"/>
      <c r="O5" s="213"/>
      <c r="P5" s="213"/>
      <c r="Q5" s="213"/>
      <c r="R5" s="213"/>
      <c r="S5" s="213"/>
      <c r="T5" s="213"/>
      <c r="U5" s="213"/>
      <c r="V5" s="213"/>
      <c r="W5" s="214"/>
      <c r="X5" s="15"/>
      <c r="Y5" s="15"/>
      <c r="Z5" s="15"/>
      <c r="AA5" s="127"/>
      <c r="AB5" s="128"/>
      <c r="AC5" s="128"/>
      <c r="AD5" s="128"/>
      <c r="AE5" s="128"/>
      <c r="AF5" s="128"/>
      <c r="AG5" s="128"/>
      <c r="AH5" s="128"/>
      <c r="AI5" s="128"/>
      <c r="AJ5" s="128"/>
      <c r="AK5" s="128"/>
      <c r="AL5" s="128"/>
      <c r="AM5" s="128"/>
      <c r="AN5" s="128"/>
      <c r="AO5" s="128"/>
      <c r="AP5" s="128"/>
      <c r="AQ5" s="128"/>
      <c r="AR5" s="129"/>
      <c r="AS5" s="15"/>
      <c r="AT5" s="15"/>
      <c r="AU5" s="15"/>
      <c r="AV5" s="15"/>
      <c r="AW5" s="15"/>
      <c r="AX5" s="15"/>
      <c r="AY5" s="15"/>
      <c r="AZ5" s="15"/>
      <c r="BA5" s="15"/>
      <c r="BB5" s="15"/>
      <c r="BC5" s="15"/>
      <c r="BD5" s="15"/>
      <c r="BE5" s="15"/>
      <c r="BF5" s="15"/>
      <c r="BG5" s="15"/>
      <c r="BH5" s="15"/>
      <c r="BI5" s="15"/>
      <c r="BJ5" s="15"/>
      <c r="BK5" s="15"/>
      <c r="BL5" s="23"/>
      <c r="BM5" s="23"/>
      <c r="BN5" s="23"/>
      <c r="BO5" s="23"/>
      <c r="BP5" s="23"/>
      <c r="BQ5" s="23"/>
      <c r="BR5" s="23"/>
      <c r="BS5" s="23"/>
      <c r="BT5" s="15"/>
      <c r="BU5" s="15"/>
      <c r="BV5" s="207">
        <v>2</v>
      </c>
      <c r="BW5" s="208"/>
      <c r="BX5" s="209" t="e">
        <f>VLOOKUP(2,WORK!A3:B72,2,FALSE)</f>
        <v>#N/A</v>
      </c>
      <c r="BY5" s="210"/>
      <c r="BZ5" s="210"/>
      <c r="CA5" s="210"/>
      <c r="CB5" s="210"/>
      <c r="CC5" s="210"/>
      <c r="CD5" s="211"/>
      <c r="CE5" s="227"/>
      <c r="CF5" s="1">
        <v>2</v>
      </c>
      <c r="CG5" s="209" t="e">
        <f>VLOOKUP("12",WORK!F3:G72,2,FALSE)</f>
        <v>#N/A</v>
      </c>
      <c r="CH5" s="210"/>
      <c r="CI5" s="210"/>
      <c r="CJ5" s="210"/>
      <c r="CK5" s="210"/>
      <c r="CL5" s="210"/>
      <c r="CM5" s="211"/>
      <c r="CN5" s="227"/>
      <c r="CO5" s="1">
        <v>2</v>
      </c>
      <c r="CP5" s="223" t="e">
        <f>VLOOKUP("A2",WORK!K3:L72,2,FALSE)</f>
        <v>#N/A</v>
      </c>
      <c r="CQ5" s="224"/>
      <c r="CR5" s="224"/>
      <c r="CS5" s="224"/>
      <c r="CT5" s="224"/>
      <c r="CU5" s="224"/>
      <c r="CV5" s="225"/>
      <c r="CW5" s="233"/>
      <c r="CX5" s="1">
        <v>2</v>
      </c>
      <c r="CY5" s="223" t="e">
        <f>VLOOKUP("A2",WORK!$P$3:$Q$72,2,FALSE)</f>
        <v>#N/A</v>
      </c>
      <c r="CZ5" s="224"/>
      <c r="DA5" s="224"/>
      <c r="DB5" s="224"/>
      <c r="DC5" s="224"/>
      <c r="DD5" s="224"/>
      <c r="DE5" s="225"/>
    </row>
    <row r="6" spans="1:109" ht="18" customHeight="1">
      <c r="A6" s="201" t="s">
        <v>76</v>
      </c>
      <c r="B6" s="202"/>
      <c r="C6" s="202"/>
      <c r="D6" s="202"/>
      <c r="E6" s="203"/>
      <c r="F6" s="204">
        <f>'JOC16_18入力シート'!F19</f>
        <v>0</v>
      </c>
      <c r="G6" s="205"/>
      <c r="H6" s="205"/>
      <c r="I6" s="205"/>
      <c r="J6" s="205"/>
      <c r="K6" s="205"/>
      <c r="L6" s="205"/>
      <c r="M6" s="205"/>
      <c r="N6" s="205"/>
      <c r="O6" s="205"/>
      <c r="P6" s="205"/>
      <c r="Q6" s="205"/>
      <c r="R6" s="205"/>
      <c r="S6" s="205"/>
      <c r="T6" s="205"/>
      <c r="U6" s="205"/>
      <c r="V6" s="205"/>
      <c r="W6" s="206"/>
      <c r="X6" s="15"/>
      <c r="Y6" s="15"/>
      <c r="Z6" s="15"/>
      <c r="AA6" s="127"/>
      <c r="AB6" s="128"/>
      <c r="AC6" s="128"/>
      <c r="AD6" s="128"/>
      <c r="AE6" s="128"/>
      <c r="AF6" s="128"/>
      <c r="AG6" s="128"/>
      <c r="AH6" s="128"/>
      <c r="AI6" s="128"/>
      <c r="AJ6" s="128"/>
      <c r="AK6" s="128"/>
      <c r="AL6" s="128"/>
      <c r="AM6" s="128"/>
      <c r="AN6" s="128"/>
      <c r="AO6" s="128"/>
      <c r="AP6" s="128"/>
      <c r="AQ6" s="128"/>
      <c r="AR6" s="129"/>
      <c r="AS6" s="15"/>
      <c r="AT6" s="15"/>
      <c r="AU6" s="15"/>
      <c r="AV6" s="15"/>
      <c r="AW6" s="15"/>
      <c r="AX6" s="15"/>
      <c r="AY6" s="15"/>
      <c r="AZ6" s="15"/>
      <c r="BA6" s="15"/>
      <c r="BB6" s="15"/>
      <c r="BC6" s="15"/>
      <c r="BD6" s="15"/>
      <c r="BE6" s="15"/>
      <c r="BF6" s="15"/>
      <c r="BG6" s="15"/>
      <c r="BH6" s="15"/>
      <c r="BI6" s="15"/>
      <c r="BJ6" s="15"/>
      <c r="BK6" s="15"/>
      <c r="BL6" s="23"/>
      <c r="BM6" s="23"/>
      <c r="BN6" s="23"/>
      <c r="BO6" s="23"/>
      <c r="BP6" s="23"/>
      <c r="BQ6" s="23"/>
      <c r="BR6" s="23"/>
      <c r="BS6" s="23"/>
      <c r="BT6" s="15"/>
      <c r="BU6" s="15"/>
      <c r="BV6" s="207">
        <v>3</v>
      </c>
      <c r="BW6" s="208"/>
      <c r="BX6" s="209" t="e">
        <f>VLOOKUP(3,WORK!A3:B72,2,FALSE)</f>
        <v>#N/A</v>
      </c>
      <c r="BY6" s="210"/>
      <c r="BZ6" s="210"/>
      <c r="CA6" s="210"/>
      <c r="CB6" s="210"/>
      <c r="CC6" s="210"/>
      <c r="CD6" s="211"/>
      <c r="CE6" s="227"/>
      <c r="CF6" s="9" t="s">
        <v>31</v>
      </c>
      <c r="CG6" s="238" t="e">
        <f>VLOOKUP("1R",WORK!F3:G72,2,FALSE)</f>
        <v>#N/A</v>
      </c>
      <c r="CH6" s="239"/>
      <c r="CI6" s="239"/>
      <c r="CJ6" s="239"/>
      <c r="CK6" s="239"/>
      <c r="CL6" s="239"/>
      <c r="CM6" s="240"/>
      <c r="CN6" s="227"/>
      <c r="CO6" s="1">
        <v>3</v>
      </c>
      <c r="CP6" s="223" t="e">
        <f>VLOOKUP("A3",WORK!K3:L72,2,FALSE)</f>
        <v>#N/A</v>
      </c>
      <c r="CQ6" s="224"/>
      <c r="CR6" s="224"/>
      <c r="CS6" s="224"/>
      <c r="CT6" s="224"/>
      <c r="CU6" s="224"/>
      <c r="CV6" s="225"/>
      <c r="CW6" s="233"/>
      <c r="CX6" s="1">
        <v>3</v>
      </c>
      <c r="CY6" s="223" t="e">
        <f>VLOOKUP("A3",WORK!$P$3:$Q$72,2,FALSE)</f>
        <v>#N/A</v>
      </c>
      <c r="CZ6" s="224"/>
      <c r="DA6" s="224"/>
      <c r="DB6" s="224"/>
      <c r="DC6" s="224"/>
      <c r="DD6" s="224"/>
      <c r="DE6" s="225"/>
    </row>
    <row r="7" spans="1:109" ht="18" customHeight="1">
      <c r="A7" s="235" t="s">
        <v>64</v>
      </c>
      <c r="B7" s="236"/>
      <c r="C7" s="236"/>
      <c r="D7" s="236"/>
      <c r="E7" s="237"/>
      <c r="F7" s="204">
        <f>'JOC16_18入力シート'!F6</f>
        <v>0</v>
      </c>
      <c r="G7" s="205"/>
      <c r="H7" s="205"/>
      <c r="I7" s="205"/>
      <c r="J7" s="205"/>
      <c r="K7" s="205"/>
      <c r="L7" s="205"/>
      <c r="M7" s="205"/>
      <c r="N7" s="205"/>
      <c r="O7" s="205"/>
      <c r="P7" s="205"/>
      <c r="Q7" s="205"/>
      <c r="R7" s="205"/>
      <c r="S7" s="205"/>
      <c r="T7" s="205"/>
      <c r="U7" s="205"/>
      <c r="V7" s="205"/>
      <c r="W7" s="206"/>
      <c r="X7" s="15"/>
      <c r="Y7" s="15"/>
      <c r="Z7" s="15"/>
      <c r="AA7" s="127"/>
      <c r="AB7" s="128"/>
      <c r="AC7" s="128"/>
      <c r="AD7" s="128"/>
      <c r="AE7" s="128"/>
      <c r="AF7" s="128"/>
      <c r="AG7" s="128"/>
      <c r="AH7" s="128"/>
      <c r="AI7" s="128"/>
      <c r="AJ7" s="128"/>
      <c r="AK7" s="128"/>
      <c r="AL7" s="128"/>
      <c r="AM7" s="128"/>
      <c r="AN7" s="128"/>
      <c r="AO7" s="128"/>
      <c r="AP7" s="128"/>
      <c r="AQ7" s="128"/>
      <c r="AR7" s="129"/>
      <c r="AS7" s="15"/>
      <c r="AT7" s="15"/>
      <c r="AU7" s="15"/>
      <c r="AV7" s="15"/>
      <c r="AW7" s="15"/>
      <c r="AX7" s="15"/>
      <c r="AY7" s="15"/>
      <c r="AZ7" s="15"/>
      <c r="BA7" s="15"/>
      <c r="BB7" s="15"/>
      <c r="BC7" s="15"/>
      <c r="BD7" s="15"/>
      <c r="BE7" s="15"/>
      <c r="BF7" s="15"/>
      <c r="BG7" s="15"/>
      <c r="BH7" s="15"/>
      <c r="BI7" s="15"/>
      <c r="BJ7" s="15"/>
      <c r="BK7" s="15"/>
      <c r="BL7" s="23"/>
      <c r="BM7" s="23"/>
      <c r="BN7" s="23"/>
      <c r="BO7" s="23"/>
      <c r="BP7" s="23"/>
      <c r="BQ7" s="23"/>
      <c r="BR7" s="23"/>
      <c r="BS7" s="23"/>
      <c r="BT7" s="15"/>
      <c r="BU7" s="15"/>
      <c r="BV7" s="207">
        <v>4</v>
      </c>
      <c r="BW7" s="208"/>
      <c r="BX7" s="209" t="e">
        <f>VLOOKUP(4,WORK!A3:B72,2,FALSE)</f>
        <v>#N/A</v>
      </c>
      <c r="BY7" s="210"/>
      <c r="BZ7" s="210"/>
      <c r="CA7" s="210"/>
      <c r="CB7" s="210"/>
      <c r="CC7" s="210"/>
      <c r="CD7" s="211"/>
      <c r="CE7" s="241">
        <v>2</v>
      </c>
      <c r="CF7" s="1">
        <v>1</v>
      </c>
      <c r="CG7" s="209" t="e">
        <f>VLOOKUP("21",WORK!F3:G72,2,FALSE)</f>
        <v>#N/A</v>
      </c>
      <c r="CH7" s="210"/>
      <c r="CI7" s="210"/>
      <c r="CJ7" s="210"/>
      <c r="CK7" s="210"/>
      <c r="CL7" s="210"/>
      <c r="CM7" s="211"/>
      <c r="CN7" s="227"/>
      <c r="CO7" s="1">
        <v>4</v>
      </c>
      <c r="CP7" s="223" t="e">
        <f>VLOOKUP("A4",WORK!K3:L72,2,FALSE)</f>
        <v>#N/A</v>
      </c>
      <c r="CQ7" s="224"/>
      <c r="CR7" s="224"/>
      <c r="CS7" s="224"/>
      <c r="CT7" s="224"/>
      <c r="CU7" s="224"/>
      <c r="CV7" s="225"/>
      <c r="CW7" s="233"/>
      <c r="CX7" s="1">
        <v>4</v>
      </c>
      <c r="CY7" s="223" t="e">
        <f>VLOOKUP("A4",WORK!$P$3:$Q$72,2,FALSE)</f>
        <v>#N/A</v>
      </c>
      <c r="CZ7" s="224"/>
      <c r="DA7" s="224"/>
      <c r="DB7" s="224"/>
      <c r="DC7" s="224"/>
      <c r="DD7" s="224"/>
      <c r="DE7" s="225"/>
    </row>
    <row r="8" spans="1:109" ht="18" customHeight="1">
      <c r="A8" s="190" t="s">
        <v>65</v>
      </c>
      <c r="B8" s="134"/>
      <c r="C8" s="134"/>
      <c r="D8" s="134"/>
      <c r="E8" s="191"/>
      <c r="F8" s="204">
        <f>'JOC16_18入力シート'!F7</f>
        <v>0</v>
      </c>
      <c r="G8" s="205"/>
      <c r="H8" s="205"/>
      <c r="I8" s="205"/>
      <c r="J8" s="205"/>
      <c r="K8" s="205"/>
      <c r="L8" s="205"/>
      <c r="M8" s="205"/>
      <c r="N8" s="205"/>
      <c r="O8" s="205"/>
      <c r="P8" s="205"/>
      <c r="Q8" s="205"/>
      <c r="R8" s="205"/>
      <c r="S8" s="205"/>
      <c r="T8" s="205"/>
      <c r="U8" s="205"/>
      <c r="V8" s="205"/>
      <c r="W8" s="206"/>
      <c r="X8" s="15"/>
      <c r="Y8" s="15"/>
      <c r="Z8" s="15"/>
      <c r="AA8" s="127"/>
      <c r="AB8" s="128"/>
      <c r="AC8" s="128"/>
      <c r="AD8" s="128"/>
      <c r="AE8" s="128"/>
      <c r="AF8" s="128"/>
      <c r="AG8" s="128"/>
      <c r="AH8" s="128"/>
      <c r="AI8" s="128"/>
      <c r="AJ8" s="128"/>
      <c r="AK8" s="128"/>
      <c r="AL8" s="128"/>
      <c r="AM8" s="128"/>
      <c r="AN8" s="128"/>
      <c r="AO8" s="128"/>
      <c r="AP8" s="128"/>
      <c r="AQ8" s="128"/>
      <c r="AR8" s="129"/>
      <c r="AS8" s="15"/>
      <c r="AT8" s="15"/>
      <c r="AU8" s="15"/>
      <c r="AV8" s="15"/>
      <c r="AW8" s="15"/>
      <c r="AX8" s="15"/>
      <c r="AY8" s="15"/>
      <c r="AZ8" s="15"/>
      <c r="BA8" s="15"/>
      <c r="BB8" s="15"/>
      <c r="BC8" s="15"/>
      <c r="BD8" s="15"/>
      <c r="BE8" s="15"/>
      <c r="BF8" s="15"/>
      <c r="BG8" s="15"/>
      <c r="BH8" s="15"/>
      <c r="BI8" s="15"/>
      <c r="BJ8" s="15"/>
      <c r="BK8" s="15"/>
      <c r="BL8" s="23"/>
      <c r="BM8" s="23"/>
      <c r="BN8" s="23"/>
      <c r="BO8" s="23"/>
      <c r="BP8" s="23"/>
      <c r="BQ8" s="23"/>
      <c r="BR8" s="23"/>
      <c r="BS8" s="23"/>
      <c r="BT8" s="15"/>
      <c r="BU8" s="15"/>
      <c r="BV8" s="207">
        <v>5</v>
      </c>
      <c r="BW8" s="208"/>
      <c r="BX8" s="209" t="e">
        <f>VLOOKUP(5,WORK!A3:B72,2,FALSE)</f>
        <v>#N/A</v>
      </c>
      <c r="BY8" s="210"/>
      <c r="BZ8" s="210"/>
      <c r="CA8" s="210"/>
      <c r="CB8" s="210"/>
      <c r="CC8" s="210"/>
      <c r="CD8" s="211"/>
      <c r="CE8" s="227"/>
      <c r="CF8" s="1">
        <v>2</v>
      </c>
      <c r="CG8" s="209" t="e">
        <f>VLOOKUP("22",WORK!F3:G72,2,FALSE)</f>
        <v>#N/A</v>
      </c>
      <c r="CH8" s="210"/>
      <c r="CI8" s="210"/>
      <c r="CJ8" s="210"/>
      <c r="CK8" s="210"/>
      <c r="CL8" s="210"/>
      <c r="CM8" s="211"/>
      <c r="CN8" s="227"/>
      <c r="CO8" s="1">
        <v>5</v>
      </c>
      <c r="CP8" s="223" t="e">
        <f>VLOOKUP("A5",WORK!K3:L72,2,FALSE)</f>
        <v>#N/A</v>
      </c>
      <c r="CQ8" s="224"/>
      <c r="CR8" s="224"/>
      <c r="CS8" s="224"/>
      <c r="CT8" s="224"/>
      <c r="CU8" s="224"/>
      <c r="CV8" s="225"/>
      <c r="CW8" s="233"/>
      <c r="CX8" s="1">
        <v>5</v>
      </c>
      <c r="CY8" s="223" t="e">
        <f>VLOOKUP("A5",WORK!$P$3:$Q$72,2,FALSE)</f>
        <v>#N/A</v>
      </c>
      <c r="CZ8" s="224"/>
      <c r="DA8" s="224"/>
      <c r="DB8" s="224"/>
      <c r="DC8" s="224"/>
      <c r="DD8" s="224"/>
      <c r="DE8" s="225"/>
    </row>
    <row r="9" spans="1:109" ht="18" customHeight="1" thickBot="1">
      <c r="A9" s="190" t="s">
        <v>66</v>
      </c>
      <c r="B9" s="134"/>
      <c r="C9" s="134"/>
      <c r="D9" s="134"/>
      <c r="E9" s="191"/>
      <c r="F9" s="204">
        <f>'JOC16_18入力シート'!F8</f>
        <v>0</v>
      </c>
      <c r="G9" s="205"/>
      <c r="H9" s="205"/>
      <c r="I9" s="205"/>
      <c r="J9" s="205"/>
      <c r="K9" s="205"/>
      <c r="L9" s="205"/>
      <c r="M9" s="205"/>
      <c r="N9" s="205"/>
      <c r="O9" s="205"/>
      <c r="P9" s="205"/>
      <c r="Q9" s="205"/>
      <c r="R9" s="205"/>
      <c r="S9" s="205"/>
      <c r="T9" s="205"/>
      <c r="U9" s="205"/>
      <c r="V9" s="205"/>
      <c r="W9" s="206"/>
      <c r="X9" s="15"/>
      <c r="Y9" s="15"/>
      <c r="Z9" s="15"/>
      <c r="AA9" s="130"/>
      <c r="AB9" s="131"/>
      <c r="AC9" s="131"/>
      <c r="AD9" s="131"/>
      <c r="AE9" s="131"/>
      <c r="AF9" s="131"/>
      <c r="AG9" s="131"/>
      <c r="AH9" s="131"/>
      <c r="AI9" s="131"/>
      <c r="AJ9" s="131"/>
      <c r="AK9" s="131"/>
      <c r="AL9" s="131"/>
      <c r="AM9" s="131"/>
      <c r="AN9" s="131"/>
      <c r="AO9" s="131"/>
      <c r="AP9" s="131"/>
      <c r="AQ9" s="131"/>
      <c r="AR9" s="132"/>
      <c r="AS9" s="15"/>
      <c r="AT9" s="15"/>
      <c r="AU9" s="15"/>
      <c r="AV9" s="15"/>
      <c r="AW9" s="15"/>
      <c r="AX9" s="15"/>
      <c r="AY9" s="15"/>
      <c r="AZ9" s="15"/>
      <c r="BA9" s="15"/>
      <c r="BB9" s="15"/>
      <c r="BC9" s="15"/>
      <c r="BD9" s="15"/>
      <c r="BE9" s="15"/>
      <c r="BF9" s="15"/>
      <c r="BG9" s="15"/>
      <c r="BH9" s="15"/>
      <c r="BI9" s="15"/>
      <c r="BJ9" s="15"/>
      <c r="BK9" s="15"/>
      <c r="BL9" s="23"/>
      <c r="BM9" s="23"/>
      <c r="BN9" s="23"/>
      <c r="BO9" s="23"/>
      <c r="BP9" s="23"/>
      <c r="BQ9" s="23"/>
      <c r="BR9" s="23"/>
      <c r="BS9" s="23"/>
      <c r="BT9" s="15"/>
      <c r="BU9" s="15"/>
      <c r="BV9" s="207">
        <v>6</v>
      </c>
      <c r="BW9" s="208"/>
      <c r="BX9" s="209" t="e">
        <f>VLOOKUP(6,WORK!A3:B72,2,FALSE)</f>
        <v>#N/A</v>
      </c>
      <c r="BY9" s="210"/>
      <c r="BZ9" s="210"/>
      <c r="CA9" s="210"/>
      <c r="CB9" s="210"/>
      <c r="CC9" s="210"/>
      <c r="CD9" s="211"/>
      <c r="CE9" s="228"/>
      <c r="CF9" s="10" t="s">
        <v>32</v>
      </c>
      <c r="CG9" s="209" t="e">
        <f>VLOOKUP("2R",WORK!F3:G72,2,FALSE)</f>
        <v>#N/A</v>
      </c>
      <c r="CH9" s="210"/>
      <c r="CI9" s="210"/>
      <c r="CJ9" s="210"/>
      <c r="CK9" s="210"/>
      <c r="CL9" s="210"/>
      <c r="CM9" s="211"/>
      <c r="CN9" s="227"/>
      <c r="CO9" s="1">
        <v>6</v>
      </c>
      <c r="CP9" s="223" t="e">
        <f>VLOOKUP("A6",WORK!K3:L72,2,FALSE)</f>
        <v>#N/A</v>
      </c>
      <c r="CQ9" s="224"/>
      <c r="CR9" s="224"/>
      <c r="CS9" s="224"/>
      <c r="CT9" s="224"/>
      <c r="CU9" s="224"/>
      <c r="CV9" s="225"/>
      <c r="CW9" s="233"/>
      <c r="CX9" s="1">
        <v>6</v>
      </c>
      <c r="CY9" s="223" t="e">
        <f>VLOOKUP("A6",WORK!$P$3:$Q$72,2,FALSE)</f>
        <v>#N/A</v>
      </c>
      <c r="CZ9" s="224"/>
      <c r="DA9" s="224"/>
      <c r="DB9" s="224"/>
      <c r="DC9" s="224"/>
      <c r="DD9" s="224"/>
      <c r="DE9" s="225"/>
    </row>
    <row r="10" spans="1:109" ht="18" customHeight="1">
      <c r="A10" s="242" t="s">
        <v>67</v>
      </c>
      <c r="B10" s="243"/>
      <c r="C10" s="243"/>
      <c r="D10" s="243"/>
      <c r="E10" s="244"/>
      <c r="F10" s="204">
        <f>'JOC16_18入力シート'!F9</f>
        <v>0</v>
      </c>
      <c r="G10" s="205"/>
      <c r="H10" s="205"/>
      <c r="I10" s="205"/>
      <c r="J10" s="205"/>
      <c r="K10" s="205"/>
      <c r="L10" s="205"/>
      <c r="M10" s="205"/>
      <c r="N10" s="205"/>
      <c r="O10" s="205"/>
      <c r="P10" s="205"/>
      <c r="Q10" s="205"/>
      <c r="R10" s="205"/>
      <c r="S10" s="205"/>
      <c r="T10" s="205"/>
      <c r="U10" s="205"/>
      <c r="V10" s="205"/>
      <c r="W10" s="206"/>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23"/>
      <c r="BM10" s="23"/>
      <c r="BN10" s="23"/>
      <c r="BO10" s="23"/>
      <c r="BP10" s="23"/>
      <c r="BQ10" s="23"/>
      <c r="BR10" s="23"/>
      <c r="BS10" s="23"/>
      <c r="BT10" s="15"/>
      <c r="BU10" s="15"/>
      <c r="BV10" s="207">
        <v>7</v>
      </c>
      <c r="BW10" s="208"/>
      <c r="BX10" s="209" t="e">
        <f>VLOOKUP(7,WORK!A3:B72,2,FALSE)</f>
        <v>#N/A</v>
      </c>
      <c r="BY10" s="210"/>
      <c r="BZ10" s="210"/>
      <c r="CA10" s="210"/>
      <c r="CB10" s="210"/>
      <c r="CC10" s="210"/>
      <c r="CD10" s="211"/>
      <c r="CE10" s="241">
        <v>3</v>
      </c>
      <c r="CF10" s="1">
        <v>1</v>
      </c>
      <c r="CG10" s="209" t="e">
        <f>VLOOKUP("31",WORK!F3:G72,2,FALSE)</f>
        <v>#N/A</v>
      </c>
      <c r="CH10" s="210"/>
      <c r="CI10" s="210"/>
      <c r="CJ10" s="210"/>
      <c r="CK10" s="210"/>
      <c r="CL10" s="210"/>
      <c r="CM10" s="211"/>
      <c r="CN10" s="227"/>
      <c r="CO10" s="1">
        <v>7</v>
      </c>
      <c r="CP10" s="223" t="e">
        <f>VLOOKUP("A7",WORK!K3:L72,2,FALSE)</f>
        <v>#N/A</v>
      </c>
      <c r="CQ10" s="224"/>
      <c r="CR10" s="224"/>
      <c r="CS10" s="224"/>
      <c r="CT10" s="224"/>
      <c r="CU10" s="224"/>
      <c r="CV10" s="225"/>
      <c r="CW10" s="233"/>
      <c r="CX10" s="1">
        <v>7</v>
      </c>
      <c r="CY10" s="223" t="e">
        <f>VLOOKUP("A7",WORK!$P$3:$Q$72,2,FALSE)</f>
        <v>#N/A</v>
      </c>
      <c r="CZ10" s="224"/>
      <c r="DA10" s="224"/>
      <c r="DB10" s="224"/>
      <c r="DC10" s="224"/>
      <c r="DD10" s="224"/>
      <c r="DE10" s="225"/>
    </row>
    <row r="11" spans="1:109" ht="18" customHeight="1" thickBot="1">
      <c r="A11" s="190" t="s">
        <v>68</v>
      </c>
      <c r="B11" s="134"/>
      <c r="C11" s="134"/>
      <c r="D11" s="134"/>
      <c r="E11" s="191"/>
      <c r="F11" s="204">
        <f>'JOC16_18入力シート'!F10</f>
        <v>0</v>
      </c>
      <c r="G11" s="205"/>
      <c r="H11" s="205"/>
      <c r="I11" s="205"/>
      <c r="J11" s="205"/>
      <c r="K11" s="205"/>
      <c r="L11" s="205"/>
      <c r="M11" s="205"/>
      <c r="N11" s="205"/>
      <c r="O11" s="205"/>
      <c r="P11" s="205"/>
      <c r="Q11" s="205"/>
      <c r="R11" s="205"/>
      <c r="S11" s="205"/>
      <c r="T11" s="205"/>
      <c r="U11" s="205"/>
      <c r="V11" s="205"/>
      <c r="W11" s="206"/>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3"/>
      <c r="BM11" s="23"/>
      <c r="BN11" s="23"/>
      <c r="BO11" s="23"/>
      <c r="BP11" s="23"/>
      <c r="BQ11" s="23"/>
      <c r="BR11" s="23"/>
      <c r="BS11" s="23"/>
      <c r="BT11" s="15"/>
      <c r="BU11" s="15"/>
      <c r="BV11" s="207">
        <v>8</v>
      </c>
      <c r="BW11" s="208"/>
      <c r="BX11" s="209" t="e">
        <f>VLOOKUP(8,WORK!A3:B72,2,FALSE)</f>
        <v>#N/A</v>
      </c>
      <c r="BY11" s="210"/>
      <c r="BZ11" s="210"/>
      <c r="CA11" s="210"/>
      <c r="CB11" s="210"/>
      <c r="CC11" s="210"/>
      <c r="CD11" s="211"/>
      <c r="CE11" s="227"/>
      <c r="CF11" s="1">
        <v>2</v>
      </c>
      <c r="CG11" s="209" t="e">
        <f>VLOOKUP("32",WORK!F3:G72,2,FALSE)</f>
        <v>#N/A</v>
      </c>
      <c r="CH11" s="210"/>
      <c r="CI11" s="210"/>
      <c r="CJ11" s="210"/>
      <c r="CK11" s="210"/>
      <c r="CL11" s="210"/>
      <c r="CM11" s="211"/>
      <c r="CN11" s="227"/>
      <c r="CO11" s="1">
        <v>8</v>
      </c>
      <c r="CP11" s="223" t="e">
        <f>VLOOKUP("A8",WORK!K3:L72,2,FALSE)</f>
        <v>#N/A</v>
      </c>
      <c r="CQ11" s="224"/>
      <c r="CR11" s="224"/>
      <c r="CS11" s="224"/>
      <c r="CT11" s="224"/>
      <c r="CU11" s="224"/>
      <c r="CV11" s="225"/>
      <c r="CW11" s="233"/>
      <c r="CX11" s="1">
        <v>8</v>
      </c>
      <c r="CY11" s="223" t="e">
        <f>VLOOKUP("A8",WORK!$P$3:$Q$72,2,FALSE)</f>
        <v>#N/A</v>
      </c>
      <c r="CZ11" s="224"/>
      <c r="DA11" s="224"/>
      <c r="DB11" s="224"/>
      <c r="DC11" s="224"/>
      <c r="DD11" s="224"/>
      <c r="DE11" s="225"/>
    </row>
    <row r="12" spans="1:109" ht="18" customHeight="1">
      <c r="A12" s="190" t="s">
        <v>69</v>
      </c>
      <c r="B12" s="134"/>
      <c r="C12" s="134"/>
      <c r="D12" s="134"/>
      <c r="E12" s="191"/>
      <c r="F12" s="204">
        <f>'JOC16_18入力シート'!F11</f>
        <v>0</v>
      </c>
      <c r="G12" s="205"/>
      <c r="H12" s="205"/>
      <c r="I12" s="205"/>
      <c r="J12" s="205"/>
      <c r="K12" s="205"/>
      <c r="L12" s="205"/>
      <c r="M12" s="205"/>
      <c r="N12" s="205"/>
      <c r="O12" s="205"/>
      <c r="P12" s="205"/>
      <c r="Q12" s="205"/>
      <c r="R12" s="205"/>
      <c r="S12" s="205"/>
      <c r="T12" s="205"/>
      <c r="U12" s="205"/>
      <c r="V12" s="205"/>
      <c r="W12" s="206"/>
      <c r="X12" s="15"/>
      <c r="Y12" s="15"/>
      <c r="Z12" s="15"/>
      <c r="AA12" s="135" t="s">
        <v>61</v>
      </c>
      <c r="AB12" s="133"/>
      <c r="AC12" s="133"/>
      <c r="AD12" s="133"/>
      <c r="AE12" s="133"/>
      <c r="AF12" s="133"/>
      <c r="AG12" s="133"/>
      <c r="AH12" s="133"/>
      <c r="AI12" s="133"/>
      <c r="AJ12" s="133"/>
      <c r="AK12" s="133"/>
      <c r="AL12" s="133"/>
      <c r="AM12" s="133"/>
      <c r="AN12" s="133"/>
      <c r="AO12" s="133"/>
      <c r="AP12" s="133"/>
      <c r="AQ12" s="133"/>
      <c r="AR12" s="245"/>
      <c r="AS12" s="15"/>
      <c r="AT12" s="15"/>
      <c r="AU12" s="15"/>
      <c r="AV12" s="15"/>
      <c r="AW12" s="15"/>
      <c r="AX12" s="15"/>
      <c r="AY12" s="15"/>
      <c r="AZ12" s="15"/>
      <c r="BA12" s="15"/>
      <c r="BB12" s="15"/>
      <c r="BC12" s="15"/>
      <c r="BD12" s="15"/>
      <c r="BE12" s="15"/>
      <c r="BF12" s="15"/>
      <c r="BG12" s="15"/>
      <c r="BH12" s="15"/>
      <c r="BI12" s="15"/>
      <c r="BJ12" s="15"/>
      <c r="BK12" s="15"/>
      <c r="BL12" s="23"/>
      <c r="BM12" s="23"/>
      <c r="BN12" s="23"/>
      <c r="BO12" s="23"/>
      <c r="BP12" s="23"/>
      <c r="BQ12" s="23"/>
      <c r="BR12" s="23"/>
      <c r="BS12" s="23"/>
      <c r="BT12" s="15"/>
      <c r="BU12" s="15"/>
      <c r="BV12" s="207">
        <v>9</v>
      </c>
      <c r="BW12" s="208"/>
      <c r="BX12" s="209" t="e">
        <f>VLOOKUP(9,WORK!A3:B72,2,FALSE)</f>
        <v>#N/A</v>
      </c>
      <c r="BY12" s="210"/>
      <c r="BZ12" s="210"/>
      <c r="CA12" s="210"/>
      <c r="CB12" s="210"/>
      <c r="CC12" s="210"/>
      <c r="CD12" s="211"/>
      <c r="CE12" s="228"/>
      <c r="CF12" s="10" t="s">
        <v>33</v>
      </c>
      <c r="CG12" s="209" t="e">
        <f>VLOOKUP("3R",WORK!F3:G72,2,FALSE)</f>
        <v>#N/A</v>
      </c>
      <c r="CH12" s="210"/>
      <c r="CI12" s="210"/>
      <c r="CJ12" s="210"/>
      <c r="CK12" s="210"/>
      <c r="CL12" s="210"/>
      <c r="CM12" s="211"/>
      <c r="CN12" s="227"/>
      <c r="CO12" s="6" t="s">
        <v>25</v>
      </c>
      <c r="CP12" s="223" t="e">
        <f>VLOOKUP("AR1",WORK!K3:L72,2,FALSE)</f>
        <v>#N/A</v>
      </c>
      <c r="CQ12" s="224"/>
      <c r="CR12" s="224"/>
      <c r="CS12" s="224"/>
      <c r="CT12" s="224"/>
      <c r="CU12" s="224"/>
      <c r="CV12" s="225"/>
      <c r="CW12" s="233"/>
      <c r="CX12" s="1">
        <v>9</v>
      </c>
      <c r="CY12" s="223" t="e">
        <f>VLOOKUP("A9",WORK!$P$3:$Q$72,2,FALSE)</f>
        <v>#N/A</v>
      </c>
      <c r="CZ12" s="224"/>
      <c r="DA12" s="224"/>
      <c r="DB12" s="224"/>
      <c r="DC12" s="224"/>
      <c r="DD12" s="224"/>
      <c r="DE12" s="225"/>
    </row>
    <row r="13" spans="1:109" ht="18" customHeight="1" thickBot="1">
      <c r="A13" s="190" t="s">
        <v>70</v>
      </c>
      <c r="B13" s="134"/>
      <c r="C13" s="134"/>
      <c r="D13" s="134"/>
      <c r="E13" s="191"/>
      <c r="F13" s="204">
        <f>'JOC16_18入力シート'!F12</f>
        <v>0</v>
      </c>
      <c r="G13" s="205"/>
      <c r="H13" s="205"/>
      <c r="I13" s="205"/>
      <c r="J13" s="205"/>
      <c r="K13" s="205"/>
      <c r="L13" s="205"/>
      <c r="M13" s="205"/>
      <c r="N13" s="205"/>
      <c r="O13" s="205"/>
      <c r="P13" s="205"/>
      <c r="Q13" s="205"/>
      <c r="R13" s="205"/>
      <c r="S13" s="205"/>
      <c r="T13" s="205"/>
      <c r="U13" s="205"/>
      <c r="V13" s="205"/>
      <c r="W13" s="206"/>
      <c r="X13" s="15"/>
      <c r="Y13" s="15"/>
      <c r="Z13" s="15"/>
      <c r="AA13" s="246" t="s">
        <v>62</v>
      </c>
      <c r="AB13" s="109"/>
      <c r="AC13" s="109"/>
      <c r="AD13" s="109"/>
      <c r="AE13" s="109" t="s">
        <v>63</v>
      </c>
      <c r="AF13" s="109"/>
      <c r="AG13" s="109"/>
      <c r="AH13" s="109"/>
      <c r="AI13" s="109"/>
      <c r="AJ13" s="109" t="s">
        <v>12</v>
      </c>
      <c r="AK13" s="109"/>
      <c r="AL13" s="109"/>
      <c r="AM13" s="109"/>
      <c r="AN13" s="109" t="s">
        <v>13</v>
      </c>
      <c r="AO13" s="139"/>
      <c r="AP13" s="139"/>
      <c r="AQ13" s="139"/>
      <c r="AR13" s="247"/>
      <c r="AS13" s="15"/>
      <c r="AT13" s="15"/>
      <c r="AU13" s="15"/>
      <c r="AV13" s="15"/>
      <c r="AW13" s="15"/>
      <c r="AX13" s="15"/>
      <c r="AY13" s="15"/>
      <c r="AZ13" s="15"/>
      <c r="BA13" s="15"/>
      <c r="BB13" s="15"/>
      <c r="BC13" s="15"/>
      <c r="BD13" s="15"/>
      <c r="BE13" s="15"/>
      <c r="BF13" s="15"/>
      <c r="BG13" s="15"/>
      <c r="BH13" s="15"/>
      <c r="BI13" s="15"/>
      <c r="BJ13" s="15"/>
      <c r="BK13" s="15"/>
      <c r="BL13" s="23"/>
      <c r="BM13" s="23"/>
      <c r="BN13" s="23"/>
      <c r="BO13" s="23"/>
      <c r="BP13" s="23"/>
      <c r="BQ13" s="23"/>
      <c r="BR13" s="23"/>
      <c r="BS13" s="23"/>
      <c r="BT13" s="15"/>
      <c r="BU13" s="15"/>
      <c r="BV13" s="248">
        <v>10</v>
      </c>
      <c r="BW13" s="249"/>
      <c r="BX13" s="250" t="e">
        <f>VLOOKUP(10,WORK!A3:B72,2,FALSE)</f>
        <v>#N/A</v>
      </c>
      <c r="BY13" s="250"/>
      <c r="BZ13" s="250"/>
      <c r="CA13" s="250"/>
      <c r="CB13" s="250"/>
      <c r="CC13" s="250"/>
      <c r="CD13" s="251"/>
      <c r="CE13" s="241">
        <v>4</v>
      </c>
      <c r="CF13" s="1">
        <v>1</v>
      </c>
      <c r="CG13" s="209" t="e">
        <f>VLOOKUP("41",WORK!F3:G72,2,FALSE)</f>
        <v>#N/A</v>
      </c>
      <c r="CH13" s="210"/>
      <c r="CI13" s="210"/>
      <c r="CJ13" s="210"/>
      <c r="CK13" s="210"/>
      <c r="CL13" s="210"/>
      <c r="CM13" s="211"/>
      <c r="CN13" s="228"/>
      <c r="CO13" s="6" t="s">
        <v>26</v>
      </c>
      <c r="CP13" s="223" t="e">
        <f>VLOOKUP("AR2",WORK!K3:L72,2,FALSE)</f>
        <v>#N/A</v>
      </c>
      <c r="CQ13" s="224"/>
      <c r="CR13" s="224"/>
      <c r="CS13" s="224"/>
      <c r="CT13" s="224"/>
      <c r="CU13" s="224"/>
      <c r="CV13" s="225"/>
      <c r="CW13" s="233"/>
      <c r="CX13" s="1">
        <v>10</v>
      </c>
      <c r="CY13" s="223" t="e">
        <f>VLOOKUP("A10",WORK!$P$3:$Q$72,2,FALSE)</f>
        <v>#N/A</v>
      </c>
      <c r="CZ13" s="224"/>
      <c r="DA13" s="224"/>
      <c r="DB13" s="224"/>
      <c r="DC13" s="224"/>
      <c r="DD13" s="224"/>
      <c r="DE13" s="225"/>
    </row>
    <row r="14" spans="1:109" ht="18" customHeight="1" thickTop="1">
      <c r="A14" s="190" t="s">
        <v>71</v>
      </c>
      <c r="B14" s="134"/>
      <c r="C14" s="134"/>
      <c r="D14" s="134"/>
      <c r="E14" s="191"/>
      <c r="F14" s="204">
        <f>'JOC16_18入力シート'!F13</f>
        <v>0</v>
      </c>
      <c r="G14" s="205"/>
      <c r="H14" s="205"/>
      <c r="I14" s="205"/>
      <c r="J14" s="205"/>
      <c r="K14" s="205"/>
      <c r="L14" s="205"/>
      <c r="M14" s="205"/>
      <c r="N14" s="205"/>
      <c r="O14" s="205"/>
      <c r="P14" s="205"/>
      <c r="Q14" s="205"/>
      <c r="R14" s="205"/>
      <c r="S14" s="205"/>
      <c r="T14" s="205"/>
      <c r="U14" s="205"/>
      <c r="V14" s="205"/>
      <c r="W14" s="206"/>
      <c r="X14" s="15"/>
      <c r="Y14" s="15"/>
      <c r="Z14" s="15"/>
      <c r="AA14" s="269" t="s">
        <v>17</v>
      </c>
      <c r="AB14" s="270"/>
      <c r="AC14" s="270"/>
      <c r="AD14" s="270"/>
      <c r="AE14" s="271">
        <f>COUNTIF(AX24:AY93,"&gt;0")</f>
        <v>0</v>
      </c>
      <c r="AF14" s="266"/>
      <c r="AG14" s="266"/>
      <c r="AH14" s="266"/>
      <c r="AI14" s="266"/>
      <c r="AJ14" s="266">
        <f>COUNTIF(AX24:AY93,"&gt;0")</f>
        <v>0</v>
      </c>
      <c r="AK14" s="266"/>
      <c r="AL14" s="266"/>
      <c r="AM14" s="266"/>
      <c r="AN14" s="267">
        <f>AE14*1000</f>
        <v>0</v>
      </c>
      <c r="AO14" s="267"/>
      <c r="AP14" s="267"/>
      <c r="AQ14" s="267"/>
      <c r="AR14" s="268"/>
      <c r="AS14" s="15"/>
      <c r="AT14" s="15"/>
      <c r="AU14" s="15"/>
      <c r="AV14" s="15"/>
      <c r="AW14" s="15"/>
      <c r="AX14" s="15"/>
      <c r="AY14" s="15"/>
      <c r="AZ14" s="15"/>
      <c r="BA14" s="15"/>
      <c r="BB14" s="15"/>
      <c r="BC14" s="15"/>
      <c r="BD14" s="15"/>
      <c r="BE14" s="15"/>
      <c r="BF14" s="15"/>
      <c r="BG14" s="15"/>
      <c r="BH14" s="15"/>
      <c r="BI14" s="15"/>
      <c r="BJ14" s="15"/>
      <c r="BK14" s="15"/>
      <c r="BL14" s="23"/>
      <c r="BM14" s="23"/>
      <c r="BN14" s="23"/>
      <c r="BO14" s="23"/>
      <c r="BP14" s="23"/>
      <c r="BQ14" s="23"/>
      <c r="BR14" s="23"/>
      <c r="BS14" s="23"/>
      <c r="BT14" s="15"/>
      <c r="BU14" s="15"/>
      <c r="BV14" s="248">
        <v>11</v>
      </c>
      <c r="BW14" s="249"/>
      <c r="BX14" s="250" t="e">
        <f>VLOOKUP(11,WORK!A3:B72,2,FALSE)</f>
        <v>#N/A</v>
      </c>
      <c r="BY14" s="250"/>
      <c r="BZ14" s="250"/>
      <c r="CA14" s="250"/>
      <c r="CB14" s="250"/>
      <c r="CC14" s="250"/>
      <c r="CD14" s="251"/>
      <c r="CE14" s="227"/>
      <c r="CF14" s="1">
        <v>2</v>
      </c>
      <c r="CG14" s="209" t="e">
        <f>VLOOKUP("42",WORK!F3:G72,2,FALSE)</f>
        <v>#N/A</v>
      </c>
      <c r="CH14" s="210"/>
      <c r="CI14" s="210"/>
      <c r="CJ14" s="210"/>
      <c r="CK14" s="210"/>
      <c r="CL14" s="210"/>
      <c r="CM14" s="211"/>
      <c r="CN14" s="241" t="s">
        <v>23</v>
      </c>
      <c r="CO14" s="1">
        <v>1</v>
      </c>
      <c r="CP14" s="223" t="e">
        <f>VLOOKUP("B1",WORK!K3:L72,2,FALSE)</f>
        <v>#N/A</v>
      </c>
      <c r="CQ14" s="224"/>
      <c r="CR14" s="224"/>
      <c r="CS14" s="224"/>
      <c r="CT14" s="224"/>
      <c r="CU14" s="224"/>
      <c r="CV14" s="225"/>
      <c r="CW14" s="233"/>
      <c r="CX14" s="1">
        <v>11</v>
      </c>
      <c r="CY14" s="223" t="e">
        <f>VLOOKUP("A11",WORK!$P$3:$Q$72,2,FALSE)</f>
        <v>#N/A</v>
      </c>
      <c r="CZ14" s="224"/>
      <c r="DA14" s="224"/>
      <c r="DB14" s="224"/>
      <c r="DC14" s="224"/>
      <c r="DD14" s="224"/>
      <c r="DE14" s="225"/>
    </row>
    <row r="15" spans="1:109" ht="18" customHeight="1">
      <c r="A15" s="190" t="s">
        <v>55</v>
      </c>
      <c r="B15" s="134"/>
      <c r="C15" s="134"/>
      <c r="D15" s="134"/>
      <c r="E15" s="191"/>
      <c r="F15" s="204">
        <f>'JOC16_18入力シート'!F14</f>
        <v>0</v>
      </c>
      <c r="G15" s="205"/>
      <c r="H15" s="205"/>
      <c r="I15" s="205"/>
      <c r="J15" s="205"/>
      <c r="K15" s="205"/>
      <c r="L15" s="205"/>
      <c r="M15" s="205"/>
      <c r="N15" s="205"/>
      <c r="O15" s="205"/>
      <c r="P15" s="205"/>
      <c r="Q15" s="205"/>
      <c r="R15" s="205"/>
      <c r="S15" s="205"/>
      <c r="T15" s="205"/>
      <c r="U15" s="205"/>
      <c r="V15" s="205"/>
      <c r="W15" s="206"/>
      <c r="X15" s="15"/>
      <c r="Y15" s="15"/>
      <c r="Z15" s="15"/>
      <c r="AA15" s="274" t="s">
        <v>15</v>
      </c>
      <c r="AB15" s="151"/>
      <c r="AC15" s="151"/>
      <c r="AD15" s="151"/>
      <c r="AE15" s="275">
        <f>COUNTIF(BB24:BC93,1)</f>
        <v>0</v>
      </c>
      <c r="AF15" s="276"/>
      <c r="AG15" s="276"/>
      <c r="AH15" s="276"/>
      <c r="AI15" s="277"/>
      <c r="AJ15" s="107">
        <f>COUNTIF(AZ24:BA93,"&gt;0")</f>
        <v>0</v>
      </c>
      <c r="AK15" s="107"/>
      <c r="AL15" s="107"/>
      <c r="AM15" s="107"/>
      <c r="AN15" s="272">
        <f>AJ15*1000</f>
        <v>0</v>
      </c>
      <c r="AO15" s="272"/>
      <c r="AP15" s="272"/>
      <c r="AQ15" s="272"/>
      <c r="AR15" s="273"/>
      <c r="AS15" s="15"/>
      <c r="AT15" s="15"/>
      <c r="AU15" s="15"/>
      <c r="AV15" s="15"/>
      <c r="AW15" s="15"/>
      <c r="AX15" s="15"/>
      <c r="AY15" s="15"/>
      <c r="AZ15" s="15"/>
      <c r="BA15" s="15"/>
      <c r="BB15" s="15"/>
      <c r="BC15" s="15"/>
      <c r="BD15" s="15"/>
      <c r="BE15" s="15"/>
      <c r="BF15" s="15"/>
      <c r="BG15" s="15"/>
      <c r="BH15" s="15"/>
      <c r="BI15" s="15"/>
      <c r="BJ15" s="15"/>
      <c r="BK15" s="15"/>
      <c r="BL15" s="23"/>
      <c r="BM15" s="23"/>
      <c r="BN15" s="23"/>
      <c r="BO15" s="23"/>
      <c r="BP15" s="23"/>
      <c r="BQ15" s="23"/>
      <c r="BR15" s="23"/>
      <c r="BS15" s="23"/>
      <c r="BT15" s="15"/>
      <c r="BU15" s="15"/>
      <c r="BV15" s="248">
        <v>12</v>
      </c>
      <c r="BW15" s="249"/>
      <c r="BX15" s="250" t="e">
        <f>VLOOKUP(12,WORK!A3:B72,2,FALSE)</f>
        <v>#N/A</v>
      </c>
      <c r="BY15" s="250"/>
      <c r="BZ15" s="250"/>
      <c r="CA15" s="250"/>
      <c r="CB15" s="250"/>
      <c r="CC15" s="250"/>
      <c r="CD15" s="251"/>
      <c r="CE15" s="228"/>
      <c r="CF15" s="10" t="s">
        <v>34</v>
      </c>
      <c r="CG15" s="209" t="e">
        <f>VLOOKUP("4R",WORK!F3:G72,2,FALSE)</f>
        <v>#N/A</v>
      </c>
      <c r="CH15" s="210"/>
      <c r="CI15" s="210"/>
      <c r="CJ15" s="210"/>
      <c r="CK15" s="210"/>
      <c r="CL15" s="210"/>
      <c r="CM15" s="211"/>
      <c r="CN15" s="227"/>
      <c r="CO15" s="1">
        <v>2</v>
      </c>
      <c r="CP15" s="223" t="e">
        <f>VLOOKUP("B2",WORK!K3:L72,2,FALSE)</f>
        <v>#N/A</v>
      </c>
      <c r="CQ15" s="224"/>
      <c r="CR15" s="224"/>
      <c r="CS15" s="224"/>
      <c r="CT15" s="224"/>
      <c r="CU15" s="224"/>
      <c r="CV15" s="225"/>
      <c r="CW15" s="233"/>
      <c r="CX15" s="1">
        <v>12</v>
      </c>
      <c r="CY15" s="223" t="e">
        <f>VLOOKUP("A12",WORK!$P$3:$Q$72,2,FALSE)</f>
        <v>#N/A</v>
      </c>
      <c r="CZ15" s="224"/>
      <c r="DA15" s="224"/>
      <c r="DB15" s="224"/>
      <c r="DC15" s="224"/>
      <c r="DD15" s="224"/>
      <c r="DE15" s="225"/>
    </row>
    <row r="16" spans="1:109" ht="18" customHeight="1">
      <c r="A16" s="190" t="s">
        <v>56</v>
      </c>
      <c r="B16" s="134"/>
      <c r="C16" s="134"/>
      <c r="D16" s="134"/>
      <c r="E16" s="191"/>
      <c r="F16" s="204">
        <f>'JOC16_18入力シート'!F15</f>
        <v>0</v>
      </c>
      <c r="G16" s="205"/>
      <c r="H16" s="205"/>
      <c r="I16" s="205"/>
      <c r="J16" s="205"/>
      <c r="K16" s="205"/>
      <c r="L16" s="205"/>
      <c r="M16" s="205"/>
      <c r="N16" s="205"/>
      <c r="O16" s="205"/>
      <c r="P16" s="205"/>
      <c r="Q16" s="205"/>
      <c r="R16" s="205"/>
      <c r="S16" s="205"/>
      <c r="T16" s="205"/>
      <c r="U16" s="205"/>
      <c r="V16" s="205"/>
      <c r="W16" s="206"/>
      <c r="X16" s="15"/>
      <c r="Y16" s="15"/>
      <c r="Z16" s="15"/>
      <c r="AA16" s="278" t="s">
        <v>16</v>
      </c>
      <c r="AB16" s="279"/>
      <c r="AC16" s="279"/>
      <c r="AD16" s="279"/>
      <c r="AE16" s="280">
        <f>COUNTIF(BF24:BG93,1)</f>
        <v>0</v>
      </c>
      <c r="AF16" s="276"/>
      <c r="AG16" s="276"/>
      <c r="AH16" s="276"/>
      <c r="AI16" s="277"/>
      <c r="AJ16" s="275">
        <f>COUNTIF(BF24:BG93,"&gt;0")+COUNTIF(BF24:BG93,"R1")+COUNTIF(BF24:BG93,"R2")</f>
        <v>0</v>
      </c>
      <c r="AK16" s="276"/>
      <c r="AL16" s="276"/>
      <c r="AM16" s="277"/>
      <c r="AN16" s="281">
        <f>AJ16*1000</f>
        <v>0</v>
      </c>
      <c r="AO16" s="281"/>
      <c r="AP16" s="281"/>
      <c r="AQ16" s="281"/>
      <c r="AR16" s="282"/>
      <c r="AS16" s="15"/>
      <c r="AT16" s="15"/>
      <c r="AU16" s="15"/>
      <c r="AV16" s="15"/>
      <c r="AW16" s="15"/>
      <c r="AX16" s="15"/>
      <c r="AY16" s="15"/>
      <c r="AZ16" s="15"/>
      <c r="BA16" s="15"/>
      <c r="BB16" s="15"/>
      <c r="BC16" s="15"/>
      <c r="BD16" s="15"/>
      <c r="BE16" s="15"/>
      <c r="BF16" s="15"/>
      <c r="BG16" s="15"/>
      <c r="BH16" s="15"/>
      <c r="BI16" s="15"/>
      <c r="BJ16" s="15"/>
      <c r="BK16" s="15"/>
      <c r="BL16" s="23"/>
      <c r="BM16" s="23"/>
      <c r="BN16" s="23"/>
      <c r="BO16" s="23"/>
      <c r="BP16" s="23"/>
      <c r="BQ16" s="23"/>
      <c r="BR16" s="23"/>
      <c r="BS16" s="23"/>
      <c r="BT16" s="15"/>
      <c r="BU16" s="15"/>
      <c r="BV16" s="248">
        <v>13</v>
      </c>
      <c r="BW16" s="249"/>
      <c r="BX16" s="250" t="e">
        <f>VLOOKUP(13,WORK!A3:B72,2,FALSE)</f>
        <v>#N/A</v>
      </c>
      <c r="BY16" s="250"/>
      <c r="BZ16" s="250"/>
      <c r="CA16" s="250"/>
      <c r="CB16" s="250"/>
      <c r="CC16" s="250"/>
      <c r="CD16" s="251"/>
      <c r="CE16" s="241">
        <v>5</v>
      </c>
      <c r="CF16" s="1">
        <v>1</v>
      </c>
      <c r="CG16" s="209" t="e">
        <f>VLOOKUP("51",WORK!F3:G72,2,FALSE)</f>
        <v>#N/A</v>
      </c>
      <c r="CH16" s="210"/>
      <c r="CI16" s="210"/>
      <c r="CJ16" s="210"/>
      <c r="CK16" s="210"/>
      <c r="CL16" s="210"/>
      <c r="CM16" s="211"/>
      <c r="CN16" s="227"/>
      <c r="CO16" s="1">
        <v>3</v>
      </c>
      <c r="CP16" s="223" t="e">
        <f>VLOOKUP("B3",WORK!K3:L72,2,FALSE)</f>
        <v>#N/A</v>
      </c>
      <c r="CQ16" s="224"/>
      <c r="CR16" s="224"/>
      <c r="CS16" s="224"/>
      <c r="CT16" s="224"/>
      <c r="CU16" s="224"/>
      <c r="CV16" s="225"/>
      <c r="CW16" s="233"/>
      <c r="CX16" s="1">
        <v>13</v>
      </c>
      <c r="CY16" s="223" t="e">
        <f>VLOOKUP("A13",WORK!$P$3:$Q$72,2,FALSE)</f>
        <v>#N/A</v>
      </c>
      <c r="CZ16" s="224"/>
      <c r="DA16" s="224"/>
      <c r="DB16" s="224"/>
      <c r="DC16" s="224"/>
      <c r="DD16" s="224"/>
      <c r="DE16" s="225"/>
    </row>
    <row r="17" spans="1:109" ht="18" customHeight="1" thickBot="1">
      <c r="A17" s="190" t="s">
        <v>74</v>
      </c>
      <c r="B17" s="134"/>
      <c r="C17" s="134"/>
      <c r="D17" s="134"/>
      <c r="E17" s="191"/>
      <c r="F17" s="204">
        <f>'JOC16_18入力シート'!F16</f>
        <v>0</v>
      </c>
      <c r="G17" s="205"/>
      <c r="H17" s="205"/>
      <c r="I17" s="205"/>
      <c r="J17" s="205"/>
      <c r="K17" s="205"/>
      <c r="L17" s="205"/>
      <c r="M17" s="205"/>
      <c r="N17" s="205"/>
      <c r="O17" s="205"/>
      <c r="P17" s="205"/>
      <c r="Q17" s="205"/>
      <c r="R17" s="205"/>
      <c r="S17" s="205"/>
      <c r="T17" s="205"/>
      <c r="U17" s="205"/>
      <c r="V17" s="205"/>
      <c r="W17" s="206"/>
      <c r="X17" s="15"/>
      <c r="Y17" s="15"/>
      <c r="Z17" s="15"/>
      <c r="AA17" s="278" t="s">
        <v>90</v>
      </c>
      <c r="AB17" s="279"/>
      <c r="AC17" s="279"/>
      <c r="AD17" s="279"/>
      <c r="AE17" s="286">
        <f>COUNTIF(BJ24:BK93,1)</f>
        <v>0</v>
      </c>
      <c r="AF17" s="287"/>
      <c r="AG17" s="287"/>
      <c r="AH17" s="287"/>
      <c r="AI17" s="288"/>
      <c r="AJ17" s="148">
        <f>COUNTIF(BJ24:BK93,"&gt;0")</f>
        <v>0</v>
      </c>
      <c r="AK17" s="149"/>
      <c r="AL17" s="149"/>
      <c r="AM17" s="150"/>
      <c r="AN17" s="289" t="s">
        <v>92</v>
      </c>
      <c r="AO17" s="290"/>
      <c r="AP17" s="290"/>
      <c r="AQ17" s="290"/>
      <c r="AR17" s="291"/>
      <c r="AS17" s="15"/>
      <c r="AT17" s="15"/>
      <c r="AU17" s="15"/>
      <c r="AV17" s="15"/>
      <c r="AW17" s="15"/>
      <c r="AX17" s="15"/>
      <c r="AY17" s="15"/>
      <c r="AZ17" s="15"/>
      <c r="BA17" s="15"/>
      <c r="BB17" s="15"/>
      <c r="BC17" s="15"/>
      <c r="BD17" s="15"/>
      <c r="BE17" s="15"/>
      <c r="BF17" s="15"/>
      <c r="BG17" s="15"/>
      <c r="BH17" s="15"/>
      <c r="BI17" s="15"/>
      <c r="BJ17" s="15"/>
      <c r="BK17" s="15"/>
      <c r="BL17" s="23"/>
      <c r="BM17" s="23"/>
      <c r="BN17" s="23"/>
      <c r="BO17" s="23"/>
      <c r="BP17" s="23"/>
      <c r="BQ17" s="23"/>
      <c r="BR17" s="23"/>
      <c r="BS17" s="23"/>
      <c r="BT17" s="15"/>
      <c r="BU17" s="15"/>
      <c r="BV17" s="248">
        <v>14</v>
      </c>
      <c r="BW17" s="249"/>
      <c r="BX17" s="250" t="e">
        <f>VLOOKUP(14,WORK!A3:B72,2,FALSE)</f>
        <v>#N/A</v>
      </c>
      <c r="BY17" s="250"/>
      <c r="BZ17" s="250"/>
      <c r="CA17" s="250"/>
      <c r="CB17" s="250"/>
      <c r="CC17" s="250"/>
      <c r="CD17" s="251"/>
      <c r="CE17" s="227"/>
      <c r="CF17" s="1">
        <v>2</v>
      </c>
      <c r="CG17" s="209" t="e">
        <f>VLOOKUP("52",WORK!F3:G72,2,FALSE)</f>
        <v>#N/A</v>
      </c>
      <c r="CH17" s="210"/>
      <c r="CI17" s="210"/>
      <c r="CJ17" s="210"/>
      <c r="CK17" s="210"/>
      <c r="CL17" s="210"/>
      <c r="CM17" s="211"/>
      <c r="CN17" s="227"/>
      <c r="CO17" s="1">
        <v>4</v>
      </c>
      <c r="CP17" s="223" t="e">
        <f>VLOOKUP("B4",WORK!K3:L72,2,FALSE)</f>
        <v>#N/A</v>
      </c>
      <c r="CQ17" s="224"/>
      <c r="CR17" s="224"/>
      <c r="CS17" s="224"/>
      <c r="CT17" s="224"/>
      <c r="CU17" s="224"/>
      <c r="CV17" s="225"/>
      <c r="CW17" s="233"/>
      <c r="CX17" s="1">
        <v>14</v>
      </c>
      <c r="CY17" s="223" t="e">
        <f>VLOOKUP("A14",WORK!$P$3:$Q$72,2,FALSE)</f>
        <v>#N/A</v>
      </c>
      <c r="CZ17" s="224"/>
      <c r="DA17" s="224"/>
      <c r="DB17" s="224"/>
      <c r="DC17" s="224"/>
      <c r="DD17" s="224"/>
      <c r="DE17" s="225"/>
    </row>
    <row r="18" spans="1:109" ht="18" customHeight="1" thickBot="1" thickTop="1">
      <c r="A18" s="258" t="s">
        <v>57</v>
      </c>
      <c r="B18" s="259"/>
      <c r="C18" s="259"/>
      <c r="D18" s="259"/>
      <c r="E18" s="260"/>
      <c r="F18" s="261">
        <f>'JOC16_18入力シート'!F17</f>
        <v>0</v>
      </c>
      <c r="G18" s="262"/>
      <c r="H18" s="262"/>
      <c r="I18" s="262"/>
      <c r="J18" s="262"/>
      <c r="K18" s="262"/>
      <c r="L18" s="262"/>
      <c r="M18" s="262"/>
      <c r="N18" s="262"/>
      <c r="O18" s="262"/>
      <c r="P18" s="262"/>
      <c r="Q18" s="262"/>
      <c r="R18" s="262"/>
      <c r="S18" s="262"/>
      <c r="T18" s="262"/>
      <c r="U18" s="262"/>
      <c r="V18" s="262"/>
      <c r="W18" s="263"/>
      <c r="X18" s="15"/>
      <c r="Y18" s="15"/>
      <c r="Z18" s="15"/>
      <c r="AA18" s="264" t="s">
        <v>14</v>
      </c>
      <c r="AB18" s="265"/>
      <c r="AC18" s="265"/>
      <c r="AD18" s="265"/>
      <c r="AE18" s="252">
        <f>SUM(AE14:AI17)</f>
        <v>0</v>
      </c>
      <c r="AF18" s="253"/>
      <c r="AG18" s="253"/>
      <c r="AH18" s="253"/>
      <c r="AI18" s="254"/>
      <c r="AJ18" s="252">
        <f>SUM(AJ14:AM17)</f>
        <v>0</v>
      </c>
      <c r="AK18" s="253"/>
      <c r="AL18" s="253"/>
      <c r="AM18" s="254"/>
      <c r="AN18" s="255">
        <f>SUM(AN14:AR17)</f>
        <v>0</v>
      </c>
      <c r="AO18" s="256"/>
      <c r="AP18" s="256"/>
      <c r="AQ18" s="256"/>
      <c r="AR18" s="257"/>
      <c r="AS18" s="15"/>
      <c r="AT18" s="15"/>
      <c r="AU18" s="15"/>
      <c r="AV18" s="15"/>
      <c r="AW18" s="15"/>
      <c r="AX18" s="15"/>
      <c r="AY18" s="15"/>
      <c r="AZ18" s="15"/>
      <c r="BA18" s="15"/>
      <c r="BB18" s="15"/>
      <c r="BC18" s="15"/>
      <c r="BD18" s="15"/>
      <c r="BE18" s="15"/>
      <c r="BF18" s="15"/>
      <c r="BG18" s="15"/>
      <c r="BH18" s="15"/>
      <c r="BI18" s="15"/>
      <c r="BJ18" s="15"/>
      <c r="BK18" s="15"/>
      <c r="BL18" s="23"/>
      <c r="BM18" s="23"/>
      <c r="BN18" s="23"/>
      <c r="BO18" s="23"/>
      <c r="BP18" s="23"/>
      <c r="BQ18" s="23"/>
      <c r="BR18" s="23"/>
      <c r="BS18" s="23"/>
      <c r="BT18" s="15"/>
      <c r="BU18" s="15"/>
      <c r="BV18" s="248">
        <v>15</v>
      </c>
      <c r="BW18" s="249"/>
      <c r="BX18" s="250" t="e">
        <f>VLOOKUP(15,WORK!A3:B72,2,FALSE)</f>
        <v>#N/A</v>
      </c>
      <c r="BY18" s="250"/>
      <c r="BZ18" s="250"/>
      <c r="CA18" s="250"/>
      <c r="CB18" s="250"/>
      <c r="CC18" s="250"/>
      <c r="CD18" s="251"/>
      <c r="CE18" s="228"/>
      <c r="CF18" s="10" t="s">
        <v>35</v>
      </c>
      <c r="CG18" s="209" t="e">
        <f>VLOOKUP("5R",WORK!F3:G72,2,FALSE)</f>
        <v>#N/A</v>
      </c>
      <c r="CH18" s="210"/>
      <c r="CI18" s="210"/>
      <c r="CJ18" s="210"/>
      <c r="CK18" s="210"/>
      <c r="CL18" s="210"/>
      <c r="CM18" s="211"/>
      <c r="CN18" s="227"/>
      <c r="CO18" s="1">
        <v>5</v>
      </c>
      <c r="CP18" s="223" t="e">
        <f>VLOOKUP("B5",WORK!K3:L72,2,FALSE)</f>
        <v>#N/A</v>
      </c>
      <c r="CQ18" s="224"/>
      <c r="CR18" s="224"/>
      <c r="CS18" s="224"/>
      <c r="CT18" s="224"/>
      <c r="CU18" s="224"/>
      <c r="CV18" s="225"/>
      <c r="CW18" s="233"/>
      <c r="CX18" s="1">
        <v>15</v>
      </c>
      <c r="CY18" s="223" t="e">
        <f>VLOOKUP("A15",WORK!$P$3:$Q$72,2,FALSE)</f>
        <v>#N/A</v>
      </c>
      <c r="CZ18" s="224"/>
      <c r="DA18" s="224"/>
      <c r="DB18" s="224"/>
      <c r="DC18" s="224"/>
      <c r="DD18" s="224"/>
      <c r="DE18" s="225"/>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3"/>
      <c r="BM19" s="23"/>
      <c r="BN19" s="23"/>
      <c r="BO19" s="23"/>
      <c r="BP19" s="23"/>
      <c r="BQ19" s="23"/>
      <c r="BR19" s="23"/>
      <c r="BS19" s="23"/>
      <c r="BT19" s="15"/>
      <c r="BU19" s="15"/>
      <c r="BV19" s="248">
        <v>16</v>
      </c>
      <c r="BW19" s="249"/>
      <c r="BX19" s="250" t="e">
        <f>VLOOKUP(16,WORK!A3:B72,2,FALSE)</f>
        <v>#N/A</v>
      </c>
      <c r="BY19" s="250"/>
      <c r="BZ19" s="250"/>
      <c r="CA19" s="250"/>
      <c r="CB19" s="250"/>
      <c r="CC19" s="250"/>
      <c r="CD19" s="251"/>
      <c r="CE19" s="227">
        <v>6</v>
      </c>
      <c r="CF19" s="2">
        <v>1</v>
      </c>
      <c r="CG19" s="283" t="e">
        <f>VLOOKUP("61",WORK!F3:G72,2,FALSE)</f>
        <v>#N/A</v>
      </c>
      <c r="CH19" s="284"/>
      <c r="CI19" s="284"/>
      <c r="CJ19" s="284"/>
      <c r="CK19" s="284"/>
      <c r="CL19" s="284"/>
      <c r="CM19" s="285"/>
      <c r="CN19" s="227"/>
      <c r="CO19" s="1">
        <v>6</v>
      </c>
      <c r="CP19" s="223" t="e">
        <f>VLOOKUP("B6",WORK!K3:L72,2,FALSE)</f>
        <v>#N/A</v>
      </c>
      <c r="CQ19" s="224"/>
      <c r="CR19" s="224"/>
      <c r="CS19" s="224"/>
      <c r="CT19" s="224"/>
      <c r="CU19" s="224"/>
      <c r="CV19" s="225"/>
      <c r="CW19" s="233"/>
      <c r="CX19" s="1">
        <v>16</v>
      </c>
      <c r="CY19" s="223" t="e">
        <f>VLOOKUP("A16",WORK!$P$3:$Q$72,2,FALSE)</f>
        <v>#N/A</v>
      </c>
      <c r="CZ19" s="224"/>
      <c r="DA19" s="224"/>
      <c r="DB19" s="224"/>
      <c r="DC19" s="224"/>
      <c r="DD19" s="224"/>
      <c r="DE19" s="225"/>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c r="BV20" s="248">
        <v>17</v>
      </c>
      <c r="BW20" s="249"/>
      <c r="BX20" s="250" t="e">
        <f>VLOOKUP(17,WORK!A3:B72,2,FALSE)</f>
        <v>#N/A</v>
      </c>
      <c r="BY20" s="250"/>
      <c r="BZ20" s="250"/>
      <c r="CA20" s="250"/>
      <c r="CB20" s="250"/>
      <c r="CC20" s="250"/>
      <c r="CD20" s="251"/>
      <c r="CE20" s="227"/>
      <c r="CF20" s="1">
        <v>2</v>
      </c>
      <c r="CG20" s="209" t="e">
        <f>VLOOKUP("62",WORK!F3:G72,2,FALSE)</f>
        <v>#N/A</v>
      </c>
      <c r="CH20" s="210"/>
      <c r="CI20" s="210"/>
      <c r="CJ20" s="210"/>
      <c r="CK20" s="210"/>
      <c r="CL20" s="210"/>
      <c r="CM20" s="211"/>
      <c r="CN20" s="227"/>
      <c r="CO20" s="1">
        <v>7</v>
      </c>
      <c r="CP20" s="223" t="e">
        <f>VLOOKUP("B7",WORK!K3:L72,2,FALSE)</f>
        <v>#N/A</v>
      </c>
      <c r="CQ20" s="224"/>
      <c r="CR20" s="224"/>
      <c r="CS20" s="224"/>
      <c r="CT20" s="224"/>
      <c r="CU20" s="224"/>
      <c r="CV20" s="225"/>
      <c r="CW20" s="233"/>
      <c r="CX20" s="1">
        <v>17</v>
      </c>
      <c r="CY20" s="223" t="e">
        <f>VLOOKUP("A17",WORK!$P$3:$Q$72,2,FALSE)</f>
        <v>#N/A</v>
      </c>
      <c r="CZ20" s="224"/>
      <c r="DA20" s="224"/>
      <c r="DB20" s="224"/>
      <c r="DC20" s="224"/>
      <c r="DD20" s="224"/>
      <c r="DE20" s="225"/>
    </row>
    <row r="21" spans="1:109" ht="18" customHeight="1">
      <c r="A21" s="135" t="s">
        <v>78</v>
      </c>
      <c r="B21" s="136"/>
      <c r="C21" s="133" t="s">
        <v>79</v>
      </c>
      <c r="D21" s="136"/>
      <c r="E21" s="136"/>
      <c r="F21" s="136"/>
      <c r="G21" s="133" t="s">
        <v>80</v>
      </c>
      <c r="H21" s="136"/>
      <c r="I21" s="136"/>
      <c r="J21" s="136"/>
      <c r="K21" s="140" t="s">
        <v>81</v>
      </c>
      <c r="L21" s="136"/>
      <c r="M21" s="136"/>
      <c r="N21" s="136"/>
      <c r="O21" s="136"/>
      <c r="P21" s="133" t="s">
        <v>82</v>
      </c>
      <c r="Q21" s="133"/>
      <c r="R21" s="133"/>
      <c r="S21" s="133"/>
      <c r="T21" s="133"/>
      <c r="U21" s="133"/>
      <c r="V21" s="133"/>
      <c r="W21" s="142" t="s">
        <v>83</v>
      </c>
      <c r="X21" s="143"/>
      <c r="Y21" s="143"/>
      <c r="Z21" s="143"/>
      <c r="AA21" s="143"/>
      <c r="AB21" s="143"/>
      <c r="AC21" s="143"/>
      <c r="AD21" s="143"/>
      <c r="AE21" s="144"/>
      <c r="AF21" s="133" t="s">
        <v>84</v>
      </c>
      <c r="AG21" s="133"/>
      <c r="AH21" s="133"/>
      <c r="AI21" s="133"/>
      <c r="AJ21" s="133"/>
      <c r="AK21" s="133"/>
      <c r="AL21" s="133"/>
      <c r="AM21" s="133"/>
      <c r="AN21" s="133"/>
      <c r="AO21" s="133" t="s">
        <v>85</v>
      </c>
      <c r="AP21" s="133"/>
      <c r="AQ21" s="133" t="s">
        <v>86</v>
      </c>
      <c r="AR21" s="133"/>
      <c r="AS21" s="133"/>
      <c r="AT21" s="133"/>
      <c r="AU21" s="133"/>
      <c r="AV21" s="133"/>
      <c r="AW21" s="133"/>
      <c r="AX21" s="104" t="s">
        <v>53</v>
      </c>
      <c r="AY21" s="105"/>
      <c r="AZ21" s="105"/>
      <c r="BA21" s="105"/>
      <c r="BB21" s="105"/>
      <c r="BC21" s="105"/>
      <c r="BD21" s="105"/>
      <c r="BE21" s="105"/>
      <c r="BF21" s="105"/>
      <c r="BG21" s="105"/>
      <c r="BH21" s="105"/>
      <c r="BI21" s="105"/>
      <c r="BJ21" s="105"/>
      <c r="BK21" s="106"/>
      <c r="BL21" s="156" t="s">
        <v>101</v>
      </c>
      <c r="BM21" s="157"/>
      <c r="BN21" s="157"/>
      <c r="BO21" s="157"/>
      <c r="BP21" s="157"/>
      <c r="BQ21" s="157"/>
      <c r="BR21" s="157"/>
      <c r="BS21" s="158"/>
      <c r="BT21" s="15"/>
      <c r="BU21" s="15"/>
      <c r="BV21" s="248">
        <v>18</v>
      </c>
      <c r="BW21" s="249"/>
      <c r="BX21" s="250" t="e">
        <f>VLOOKUP(18,WORK!A3:B72,2,FALSE)</f>
        <v>#N/A</v>
      </c>
      <c r="BY21" s="250"/>
      <c r="BZ21" s="250"/>
      <c r="CA21" s="250"/>
      <c r="CB21" s="250"/>
      <c r="CC21" s="250"/>
      <c r="CD21" s="251"/>
      <c r="CE21" s="228"/>
      <c r="CF21" s="10" t="s">
        <v>36</v>
      </c>
      <c r="CG21" s="209" t="e">
        <f>VLOOKUP("6R",WORK!F3:G72,2,FALSE)</f>
        <v>#N/A</v>
      </c>
      <c r="CH21" s="210"/>
      <c r="CI21" s="210"/>
      <c r="CJ21" s="210"/>
      <c r="CK21" s="210"/>
      <c r="CL21" s="210"/>
      <c r="CM21" s="211"/>
      <c r="CN21" s="227"/>
      <c r="CO21" s="1">
        <v>8</v>
      </c>
      <c r="CP21" s="223" t="e">
        <f>VLOOKUP("B8",WORK!K3:L72,2,FALSE)</f>
        <v>#N/A</v>
      </c>
      <c r="CQ21" s="224"/>
      <c r="CR21" s="224"/>
      <c r="CS21" s="224"/>
      <c r="CT21" s="224"/>
      <c r="CU21" s="224"/>
      <c r="CV21" s="225"/>
      <c r="CW21" s="233"/>
      <c r="CX21" s="1">
        <v>18</v>
      </c>
      <c r="CY21" s="223" t="e">
        <f>VLOOKUP("A18",WORK!$P$3:$Q$72,2,FALSE)</f>
        <v>#N/A</v>
      </c>
      <c r="CZ21" s="224"/>
      <c r="DA21" s="224"/>
      <c r="DB21" s="224"/>
      <c r="DC21" s="224"/>
      <c r="DD21" s="224"/>
      <c r="DE21" s="225"/>
    </row>
    <row r="22" spans="1:109" ht="18" customHeight="1">
      <c r="A22" s="137"/>
      <c r="B22" s="134"/>
      <c r="C22" s="107"/>
      <c r="D22" s="134"/>
      <c r="E22" s="134"/>
      <c r="F22" s="134"/>
      <c r="G22" s="107"/>
      <c r="H22" s="134"/>
      <c r="I22" s="134"/>
      <c r="J22" s="134"/>
      <c r="K22" s="141"/>
      <c r="L22" s="134"/>
      <c r="M22" s="134"/>
      <c r="N22" s="134"/>
      <c r="O22" s="134"/>
      <c r="P22" s="107"/>
      <c r="Q22" s="107"/>
      <c r="R22" s="107"/>
      <c r="S22" s="107"/>
      <c r="T22" s="107"/>
      <c r="U22" s="107"/>
      <c r="V22" s="107"/>
      <c r="W22" s="145"/>
      <c r="X22" s="146"/>
      <c r="Y22" s="146"/>
      <c r="Z22" s="146"/>
      <c r="AA22" s="146"/>
      <c r="AB22" s="146"/>
      <c r="AC22" s="146"/>
      <c r="AD22" s="146"/>
      <c r="AE22" s="147"/>
      <c r="AF22" s="107"/>
      <c r="AG22" s="107"/>
      <c r="AH22" s="107"/>
      <c r="AI22" s="107"/>
      <c r="AJ22" s="107"/>
      <c r="AK22" s="107"/>
      <c r="AL22" s="107"/>
      <c r="AM22" s="107"/>
      <c r="AN22" s="107"/>
      <c r="AO22" s="107"/>
      <c r="AP22" s="107"/>
      <c r="AQ22" s="107" t="s">
        <v>87</v>
      </c>
      <c r="AR22" s="107"/>
      <c r="AS22" s="107"/>
      <c r="AT22" s="107" t="s">
        <v>88</v>
      </c>
      <c r="AU22" s="107"/>
      <c r="AV22" s="107" t="s">
        <v>89</v>
      </c>
      <c r="AW22" s="107"/>
      <c r="AX22" s="107" t="s">
        <v>49</v>
      </c>
      <c r="AY22" s="107"/>
      <c r="AZ22" s="107" t="s">
        <v>50</v>
      </c>
      <c r="BA22" s="107"/>
      <c r="BB22" s="107"/>
      <c r="BC22" s="107"/>
      <c r="BD22" s="107" t="s">
        <v>52</v>
      </c>
      <c r="BE22" s="107"/>
      <c r="BF22" s="107"/>
      <c r="BG22" s="107"/>
      <c r="BH22" s="107" t="s">
        <v>90</v>
      </c>
      <c r="BI22" s="107"/>
      <c r="BJ22" s="107"/>
      <c r="BK22" s="111"/>
      <c r="BL22" s="159" t="s">
        <v>96</v>
      </c>
      <c r="BM22" s="160"/>
      <c r="BN22" s="160"/>
      <c r="BO22" s="161"/>
      <c r="BP22" s="162" t="s">
        <v>95</v>
      </c>
      <c r="BQ22" s="163"/>
      <c r="BR22" s="163"/>
      <c r="BS22" s="164"/>
      <c r="BT22" s="15"/>
      <c r="BU22" s="15"/>
      <c r="BV22" s="248">
        <v>19</v>
      </c>
      <c r="BW22" s="249"/>
      <c r="BX22" s="250" t="e">
        <f>VLOOKUP(19,WORK!A3:B72,2,FALSE)</f>
        <v>#N/A</v>
      </c>
      <c r="BY22" s="250"/>
      <c r="BZ22" s="250"/>
      <c r="CA22" s="250"/>
      <c r="CB22" s="250"/>
      <c r="CC22" s="250"/>
      <c r="CD22" s="251"/>
      <c r="CE22" s="227">
        <v>7</v>
      </c>
      <c r="CF22" s="2">
        <v>1</v>
      </c>
      <c r="CG22" s="283" t="e">
        <f>VLOOKUP("71",WORK!F3:G72,2,FALSE)</f>
        <v>#N/A</v>
      </c>
      <c r="CH22" s="284"/>
      <c r="CI22" s="284"/>
      <c r="CJ22" s="284"/>
      <c r="CK22" s="284"/>
      <c r="CL22" s="284"/>
      <c r="CM22" s="285"/>
      <c r="CN22" s="227"/>
      <c r="CO22" s="6" t="s">
        <v>27</v>
      </c>
      <c r="CP22" s="223" t="e">
        <f>VLOOKUP("BR1",WORK!K3:L72,2,FALSE)</f>
        <v>#N/A</v>
      </c>
      <c r="CQ22" s="224"/>
      <c r="CR22" s="224"/>
      <c r="CS22" s="224"/>
      <c r="CT22" s="224"/>
      <c r="CU22" s="224"/>
      <c r="CV22" s="225"/>
      <c r="CW22" s="233"/>
      <c r="CX22" s="1">
        <v>19</v>
      </c>
      <c r="CY22" s="223" t="e">
        <f>VLOOKUP("A19",WORK!$P$3:$Q$72,2,FALSE)</f>
        <v>#N/A</v>
      </c>
      <c r="CZ22" s="224"/>
      <c r="DA22" s="224"/>
      <c r="DB22" s="224"/>
      <c r="DC22" s="224"/>
      <c r="DD22" s="224"/>
      <c r="DE22" s="225"/>
    </row>
    <row r="23" spans="1:109" ht="18" customHeight="1" thickBot="1">
      <c r="A23" s="138"/>
      <c r="B23" s="139"/>
      <c r="C23" s="139"/>
      <c r="D23" s="139"/>
      <c r="E23" s="139"/>
      <c r="F23" s="139"/>
      <c r="G23" s="139"/>
      <c r="H23" s="139"/>
      <c r="I23" s="139"/>
      <c r="J23" s="139"/>
      <c r="K23" s="139"/>
      <c r="L23" s="139"/>
      <c r="M23" s="139"/>
      <c r="N23" s="139"/>
      <c r="O23" s="139"/>
      <c r="P23" s="109"/>
      <c r="Q23" s="109"/>
      <c r="R23" s="109"/>
      <c r="S23" s="109"/>
      <c r="T23" s="109"/>
      <c r="U23" s="109"/>
      <c r="V23" s="109"/>
      <c r="W23" s="148"/>
      <c r="X23" s="149"/>
      <c r="Y23" s="149"/>
      <c r="Z23" s="149"/>
      <c r="AA23" s="149"/>
      <c r="AB23" s="149"/>
      <c r="AC23" s="149"/>
      <c r="AD23" s="149"/>
      <c r="AE23" s="150"/>
      <c r="AF23" s="109"/>
      <c r="AG23" s="109"/>
      <c r="AH23" s="109"/>
      <c r="AI23" s="109"/>
      <c r="AJ23" s="109"/>
      <c r="AK23" s="109"/>
      <c r="AL23" s="109"/>
      <c r="AM23" s="109"/>
      <c r="AN23" s="109"/>
      <c r="AO23" s="109"/>
      <c r="AP23" s="109"/>
      <c r="AQ23" s="109"/>
      <c r="AR23" s="109"/>
      <c r="AS23" s="109"/>
      <c r="AT23" s="109"/>
      <c r="AU23" s="109"/>
      <c r="AV23" s="109"/>
      <c r="AW23" s="109"/>
      <c r="AX23" s="108" t="s">
        <v>48</v>
      </c>
      <c r="AY23" s="109"/>
      <c r="AZ23" s="108" t="s">
        <v>51</v>
      </c>
      <c r="BA23" s="109"/>
      <c r="BB23" s="292" t="s">
        <v>48</v>
      </c>
      <c r="BC23" s="293"/>
      <c r="BD23" s="108" t="s">
        <v>51</v>
      </c>
      <c r="BE23" s="109"/>
      <c r="BF23" s="292" t="s">
        <v>48</v>
      </c>
      <c r="BG23" s="288"/>
      <c r="BH23" s="108" t="s">
        <v>51</v>
      </c>
      <c r="BI23" s="109"/>
      <c r="BJ23" s="108" t="s">
        <v>48</v>
      </c>
      <c r="BK23" s="110"/>
      <c r="BL23" s="330" t="s">
        <v>97</v>
      </c>
      <c r="BM23" s="331"/>
      <c r="BN23" s="331"/>
      <c r="BO23" s="332"/>
      <c r="BP23" s="333" t="s">
        <v>98</v>
      </c>
      <c r="BQ23" s="334"/>
      <c r="BR23" s="335" t="s">
        <v>99</v>
      </c>
      <c r="BS23" s="336"/>
      <c r="BT23" s="15"/>
      <c r="BU23" s="15"/>
      <c r="BV23" s="248">
        <v>20</v>
      </c>
      <c r="BW23" s="249"/>
      <c r="BX23" s="250" t="e">
        <f>VLOOKUP(20,WORK!A3:B72,2,FALSE)</f>
        <v>#N/A</v>
      </c>
      <c r="BY23" s="250"/>
      <c r="BZ23" s="250"/>
      <c r="CA23" s="250"/>
      <c r="CB23" s="250"/>
      <c r="CC23" s="250"/>
      <c r="CD23" s="251"/>
      <c r="CE23" s="227"/>
      <c r="CF23" s="1">
        <v>2</v>
      </c>
      <c r="CG23" s="209" t="e">
        <f>VLOOKUP("72",WORK!F3:G72,2,FALSE)</f>
        <v>#N/A</v>
      </c>
      <c r="CH23" s="210"/>
      <c r="CI23" s="210"/>
      <c r="CJ23" s="210"/>
      <c r="CK23" s="210"/>
      <c r="CL23" s="210"/>
      <c r="CM23" s="211"/>
      <c r="CN23" s="228"/>
      <c r="CO23" s="6" t="s">
        <v>28</v>
      </c>
      <c r="CP23" s="223" t="e">
        <f>VLOOKUP("BR2",WORK!K3:L72,2,FALSE)</f>
        <v>#N/A</v>
      </c>
      <c r="CQ23" s="224"/>
      <c r="CR23" s="224"/>
      <c r="CS23" s="224"/>
      <c r="CT23" s="224"/>
      <c r="CU23" s="224"/>
      <c r="CV23" s="225"/>
      <c r="CW23" s="233"/>
      <c r="CX23" s="1">
        <v>20</v>
      </c>
      <c r="CY23" s="223" t="e">
        <f>VLOOKUP("A20",WORK!$P$3:$Q$72,2,FALSE)</f>
        <v>#N/A</v>
      </c>
      <c r="CZ23" s="224"/>
      <c r="DA23" s="224"/>
      <c r="DB23" s="224"/>
      <c r="DC23" s="224"/>
      <c r="DD23" s="224"/>
      <c r="DE23" s="225"/>
    </row>
    <row r="24" spans="1:109" ht="18" customHeight="1" thickTop="1">
      <c r="A24" s="115">
        <v>1</v>
      </c>
      <c r="B24" s="116"/>
      <c r="C24" s="117">
        <f>'JOC16_18入力シート'!C25</f>
        <v>0</v>
      </c>
      <c r="D24" s="98"/>
      <c r="E24" s="98"/>
      <c r="F24" s="98"/>
      <c r="G24" s="118">
        <f>'JOC16_18入力シート'!G25</f>
        <v>0</v>
      </c>
      <c r="H24" s="98"/>
      <c r="I24" s="98"/>
      <c r="J24" s="98"/>
      <c r="K24" s="118">
        <f>'JOC16_18入力シート'!K25</f>
        <v>0</v>
      </c>
      <c r="L24" s="98"/>
      <c r="M24" s="98"/>
      <c r="N24" s="98"/>
      <c r="O24" s="99"/>
      <c r="P24" s="120">
        <f>'JOC16_18入力シート'!P25</f>
        <v>0</v>
      </c>
      <c r="Q24" s="294"/>
      <c r="R24" s="294"/>
      <c r="S24" s="294"/>
      <c r="T24" s="294"/>
      <c r="U24" s="294"/>
      <c r="V24" s="294"/>
      <c r="W24" s="121">
        <f>'JOC16_18入力シート'!W25</f>
        <v>0</v>
      </c>
      <c r="X24" s="294"/>
      <c r="Y24" s="294"/>
      <c r="Z24" s="294"/>
      <c r="AA24" s="294"/>
      <c r="AB24" s="294"/>
      <c r="AC24" s="294"/>
      <c r="AD24" s="294"/>
      <c r="AE24" s="295"/>
      <c r="AF24" s="120">
        <f>'JOC16_18入力シート'!AF25</f>
        <v>0</v>
      </c>
      <c r="AG24" s="294"/>
      <c r="AH24" s="294"/>
      <c r="AI24" s="294"/>
      <c r="AJ24" s="294"/>
      <c r="AK24" s="294"/>
      <c r="AL24" s="294"/>
      <c r="AM24" s="294"/>
      <c r="AN24" s="296"/>
      <c r="AO24" s="297">
        <f>'JOC16_18入力シート'!AO25</f>
        <v>0</v>
      </c>
      <c r="AP24" s="99"/>
      <c r="AQ24" s="117">
        <f>'JOC16_18入力シート'!AQ25</f>
        <v>0</v>
      </c>
      <c r="AR24" s="98"/>
      <c r="AS24" s="98"/>
      <c r="AT24" s="118">
        <f>'JOC16_18入力シート'!AT25</f>
        <v>0</v>
      </c>
      <c r="AU24" s="98"/>
      <c r="AV24" s="118">
        <f>'JOC16_18入力シート'!AV25</f>
        <v>0</v>
      </c>
      <c r="AW24" s="99"/>
      <c r="AX24" s="112">
        <f>'JOC16_18入力シート'!AX25</f>
        <v>0</v>
      </c>
      <c r="AY24" s="99"/>
      <c r="AZ24" s="113">
        <f>'JOC16_18入力シート'!AZ25</f>
        <v>0</v>
      </c>
      <c r="BA24" s="98"/>
      <c r="BB24" s="98">
        <f>'JOC16_18入力シート'!BB25</f>
        <v>0</v>
      </c>
      <c r="BC24" s="114"/>
      <c r="BD24" s="112">
        <f>'JOC16_18入力シート'!BD25</f>
        <v>0</v>
      </c>
      <c r="BE24" s="98"/>
      <c r="BF24" s="98">
        <f>'JOC16_18入力シート'!BF25</f>
        <v>0</v>
      </c>
      <c r="BG24" s="99"/>
      <c r="BH24" s="100" t="str">
        <f>'JOC16_18入力シート'!BH25</f>
        <v>A</v>
      </c>
      <c r="BI24" s="101"/>
      <c r="BJ24" s="98">
        <f>'JOC16_18入力シート'!BJ25</f>
        <v>0</v>
      </c>
      <c r="BK24" s="298"/>
      <c r="BL24" s="172">
        <f>'JOC16_18入力シート'!BL25</f>
        <v>0</v>
      </c>
      <c r="BM24" s="173"/>
      <c r="BN24" s="173">
        <f>'JOC16_18入力シート'!BN25</f>
        <v>0</v>
      </c>
      <c r="BO24" s="174"/>
      <c r="BP24" s="175">
        <f>'JOC16_18入力シート'!BP25</f>
        <v>0</v>
      </c>
      <c r="BQ24" s="176"/>
      <c r="BR24" s="176">
        <f>'JOC16_18入力シート'!BR25</f>
        <v>0</v>
      </c>
      <c r="BS24" s="177"/>
      <c r="BT24" s="15"/>
      <c r="BU24" s="15"/>
      <c r="BV24" s="248">
        <v>21</v>
      </c>
      <c r="BW24" s="249"/>
      <c r="BX24" s="250" t="e">
        <f>VLOOKUP(21,WORK!A3:B72,2,FALSE)</f>
        <v>#N/A</v>
      </c>
      <c r="BY24" s="250"/>
      <c r="BZ24" s="250"/>
      <c r="CA24" s="250"/>
      <c r="CB24" s="250"/>
      <c r="CC24" s="250"/>
      <c r="CD24" s="251"/>
      <c r="CE24" s="228"/>
      <c r="CF24" s="10" t="s">
        <v>37</v>
      </c>
      <c r="CG24" s="209" t="e">
        <f>VLOOKUP("7R",WORK!F3:G72,2,FALSE)</f>
        <v>#N/A</v>
      </c>
      <c r="CH24" s="210"/>
      <c r="CI24" s="210"/>
      <c r="CJ24" s="210"/>
      <c r="CK24" s="210"/>
      <c r="CL24" s="210"/>
      <c r="CM24" s="211"/>
      <c r="CN24" s="241" t="s">
        <v>24</v>
      </c>
      <c r="CO24" s="1">
        <v>1</v>
      </c>
      <c r="CP24" s="223" t="e">
        <f>VLOOKUP("C1",WORK!K3:L72,2,FALSE)</f>
        <v>#N/A</v>
      </c>
      <c r="CQ24" s="224"/>
      <c r="CR24" s="224"/>
      <c r="CS24" s="224"/>
      <c r="CT24" s="224"/>
      <c r="CU24" s="224"/>
      <c r="CV24" s="225"/>
      <c r="CW24" s="233"/>
      <c r="CX24" s="1">
        <v>21</v>
      </c>
      <c r="CY24" s="223" t="e">
        <f>VLOOKUP("A21",WORK!$P$3:$Q$72,2,FALSE)</f>
        <v>#N/A</v>
      </c>
      <c r="CZ24" s="224"/>
      <c r="DA24" s="224"/>
      <c r="DB24" s="224"/>
      <c r="DC24" s="224"/>
      <c r="DD24" s="224"/>
      <c r="DE24" s="225"/>
    </row>
    <row r="25" spans="1:109" ht="18" customHeight="1">
      <c r="A25" s="66">
        <v>2</v>
      </c>
      <c r="B25" s="67"/>
      <c r="C25" s="86">
        <f>'JOC16_18入力シート'!C26</f>
        <v>0</v>
      </c>
      <c r="D25" s="63"/>
      <c r="E25" s="63"/>
      <c r="F25" s="63"/>
      <c r="G25" s="87">
        <f>'JOC16_18入力シート'!G26</f>
        <v>0</v>
      </c>
      <c r="H25" s="63"/>
      <c r="I25" s="63"/>
      <c r="J25" s="63"/>
      <c r="K25" s="87">
        <f>'JOC16_18入力シート'!K26</f>
        <v>0</v>
      </c>
      <c r="L25" s="63"/>
      <c r="M25" s="63"/>
      <c r="N25" s="63"/>
      <c r="O25" s="83"/>
      <c r="P25" s="89">
        <f>'JOC16_18入力シート'!P26</f>
        <v>0</v>
      </c>
      <c r="Q25" s="301"/>
      <c r="R25" s="301"/>
      <c r="S25" s="301"/>
      <c r="T25" s="301"/>
      <c r="U25" s="301"/>
      <c r="V25" s="301"/>
      <c r="W25" s="91">
        <f>'JOC16_18入力シート'!W26</f>
        <v>0</v>
      </c>
      <c r="X25" s="302"/>
      <c r="Y25" s="302"/>
      <c r="Z25" s="302"/>
      <c r="AA25" s="302"/>
      <c r="AB25" s="302"/>
      <c r="AC25" s="302"/>
      <c r="AD25" s="302"/>
      <c r="AE25" s="303"/>
      <c r="AF25" s="89">
        <f>'JOC16_18入力シート'!AF26</f>
        <v>0</v>
      </c>
      <c r="AG25" s="301"/>
      <c r="AH25" s="301"/>
      <c r="AI25" s="301"/>
      <c r="AJ25" s="301"/>
      <c r="AK25" s="301"/>
      <c r="AL25" s="301"/>
      <c r="AM25" s="301"/>
      <c r="AN25" s="304"/>
      <c r="AO25" s="299">
        <f>'JOC16_18入力シート'!AO26</f>
        <v>0</v>
      </c>
      <c r="AP25" s="83"/>
      <c r="AQ25" s="86">
        <f>'JOC16_18入力シート'!AQ26</f>
        <v>0</v>
      </c>
      <c r="AR25" s="63"/>
      <c r="AS25" s="63"/>
      <c r="AT25" s="87">
        <f>'JOC16_18入力シート'!AT26</f>
        <v>0</v>
      </c>
      <c r="AU25" s="63"/>
      <c r="AV25" s="87">
        <f>'JOC16_18入力シート'!AV26</f>
        <v>0</v>
      </c>
      <c r="AW25" s="83"/>
      <c r="AX25" s="84">
        <f>'JOC16_18入力シート'!AX26</f>
        <v>0</v>
      </c>
      <c r="AY25" s="83"/>
      <c r="AZ25" s="62">
        <f>'JOC16_18入力シート'!AZ26</f>
        <v>0</v>
      </c>
      <c r="BA25" s="63"/>
      <c r="BB25" s="63">
        <f>'JOC16_18入力シート'!BB26</f>
        <v>0</v>
      </c>
      <c r="BC25" s="85"/>
      <c r="BD25" s="84">
        <f>'JOC16_18入力シート'!BD26</f>
        <v>0</v>
      </c>
      <c r="BE25" s="63"/>
      <c r="BF25" s="63">
        <f>'JOC16_18入力シート'!BF26</f>
        <v>0</v>
      </c>
      <c r="BG25" s="83"/>
      <c r="BH25" s="79" t="str">
        <f>'JOC16_18入力シート'!BH26</f>
        <v>A</v>
      </c>
      <c r="BI25" s="80"/>
      <c r="BJ25" s="63">
        <f>'JOC16_18入力シート'!BJ26</f>
        <v>0</v>
      </c>
      <c r="BK25" s="300"/>
      <c r="BL25" s="178">
        <f>'JOC16_18入力シート'!BL26</f>
        <v>0</v>
      </c>
      <c r="BM25" s="179"/>
      <c r="BN25" s="179">
        <f>'JOC16_18入力シート'!BN26</f>
        <v>0</v>
      </c>
      <c r="BO25" s="180"/>
      <c r="BP25" s="181">
        <f>'JOC16_18入力シート'!BP26</f>
        <v>0</v>
      </c>
      <c r="BQ25" s="182"/>
      <c r="BR25" s="182">
        <f>'JOC16_18入力シート'!BR26</f>
        <v>0</v>
      </c>
      <c r="BS25" s="183"/>
      <c r="BT25" s="15"/>
      <c r="BU25" s="15"/>
      <c r="BV25" s="248">
        <v>22</v>
      </c>
      <c r="BW25" s="249"/>
      <c r="BX25" s="250" t="e">
        <f>VLOOKUP(22,WORK!A3:B72,2,FALSE)</f>
        <v>#N/A</v>
      </c>
      <c r="BY25" s="250"/>
      <c r="BZ25" s="250"/>
      <c r="CA25" s="250"/>
      <c r="CB25" s="250"/>
      <c r="CC25" s="250"/>
      <c r="CD25" s="251"/>
      <c r="CE25" s="227">
        <v>8</v>
      </c>
      <c r="CF25" s="2">
        <v>1</v>
      </c>
      <c r="CG25" s="283" t="e">
        <f>VLOOKUP("81",WORK!F3:G72,2,FALSE)</f>
        <v>#N/A</v>
      </c>
      <c r="CH25" s="284"/>
      <c r="CI25" s="284"/>
      <c r="CJ25" s="284"/>
      <c r="CK25" s="284"/>
      <c r="CL25" s="284"/>
      <c r="CM25" s="285"/>
      <c r="CN25" s="227"/>
      <c r="CO25" s="1">
        <v>2</v>
      </c>
      <c r="CP25" s="223" t="e">
        <f>VLOOKUP("C2",WORK!K3:L72,2,FALSE)</f>
        <v>#N/A</v>
      </c>
      <c r="CQ25" s="224"/>
      <c r="CR25" s="224"/>
      <c r="CS25" s="224"/>
      <c r="CT25" s="224"/>
      <c r="CU25" s="224"/>
      <c r="CV25" s="225"/>
      <c r="CW25" s="233"/>
      <c r="CX25" s="1">
        <v>22</v>
      </c>
      <c r="CY25" s="223" t="e">
        <f>VLOOKUP("A22",WORK!$P$3:$Q$72,2,FALSE)</f>
        <v>#N/A</v>
      </c>
      <c r="CZ25" s="224"/>
      <c r="DA25" s="224"/>
      <c r="DB25" s="224"/>
      <c r="DC25" s="224"/>
      <c r="DD25" s="224"/>
      <c r="DE25" s="225"/>
    </row>
    <row r="26" spans="1:109" ht="18" customHeight="1">
      <c r="A26" s="66">
        <v>3</v>
      </c>
      <c r="B26" s="67"/>
      <c r="C26" s="86">
        <f>'JOC16_18入力シート'!C27</f>
        <v>0</v>
      </c>
      <c r="D26" s="63"/>
      <c r="E26" s="63"/>
      <c r="F26" s="63"/>
      <c r="G26" s="87">
        <f>'JOC16_18入力シート'!G27</f>
        <v>0</v>
      </c>
      <c r="H26" s="63"/>
      <c r="I26" s="63"/>
      <c r="J26" s="63"/>
      <c r="K26" s="87">
        <f>'JOC16_18入力シート'!K27</f>
        <v>0</v>
      </c>
      <c r="L26" s="63"/>
      <c r="M26" s="63"/>
      <c r="N26" s="63"/>
      <c r="O26" s="83"/>
      <c r="P26" s="89">
        <f>'JOC16_18入力シート'!P27</f>
        <v>0</v>
      </c>
      <c r="Q26" s="301"/>
      <c r="R26" s="301"/>
      <c r="S26" s="301"/>
      <c r="T26" s="301"/>
      <c r="U26" s="301"/>
      <c r="V26" s="301"/>
      <c r="W26" s="91">
        <f>'JOC16_18入力シート'!W27</f>
        <v>0</v>
      </c>
      <c r="X26" s="302"/>
      <c r="Y26" s="302"/>
      <c r="Z26" s="302"/>
      <c r="AA26" s="302"/>
      <c r="AB26" s="302"/>
      <c r="AC26" s="302"/>
      <c r="AD26" s="302"/>
      <c r="AE26" s="303"/>
      <c r="AF26" s="89">
        <f>'JOC16_18入力シート'!AF27</f>
        <v>0</v>
      </c>
      <c r="AG26" s="301"/>
      <c r="AH26" s="301"/>
      <c r="AI26" s="301"/>
      <c r="AJ26" s="301"/>
      <c r="AK26" s="301"/>
      <c r="AL26" s="301"/>
      <c r="AM26" s="301"/>
      <c r="AN26" s="304"/>
      <c r="AO26" s="299">
        <f>'JOC16_18入力シート'!AO27</f>
        <v>0</v>
      </c>
      <c r="AP26" s="83"/>
      <c r="AQ26" s="86">
        <f>'JOC16_18入力シート'!AQ27</f>
        <v>0</v>
      </c>
      <c r="AR26" s="63"/>
      <c r="AS26" s="63"/>
      <c r="AT26" s="87">
        <f>'JOC16_18入力シート'!AT27</f>
        <v>0</v>
      </c>
      <c r="AU26" s="63"/>
      <c r="AV26" s="87">
        <f>'JOC16_18入力シート'!AV27</f>
        <v>0</v>
      </c>
      <c r="AW26" s="83"/>
      <c r="AX26" s="84">
        <f>'JOC16_18入力シート'!AX27</f>
        <v>0</v>
      </c>
      <c r="AY26" s="83"/>
      <c r="AZ26" s="62">
        <f>'JOC16_18入力シート'!AZ27</f>
        <v>0</v>
      </c>
      <c r="BA26" s="63"/>
      <c r="BB26" s="63">
        <f>'JOC16_18入力シート'!BB27</f>
        <v>0</v>
      </c>
      <c r="BC26" s="85"/>
      <c r="BD26" s="84">
        <f>'JOC16_18入力シート'!BD27</f>
        <v>0</v>
      </c>
      <c r="BE26" s="63"/>
      <c r="BF26" s="63">
        <f>'JOC16_18入力シート'!BF27</f>
        <v>0</v>
      </c>
      <c r="BG26" s="83"/>
      <c r="BH26" s="79" t="str">
        <f>'JOC16_18入力シート'!BH27</f>
        <v>A</v>
      </c>
      <c r="BI26" s="80"/>
      <c r="BJ26" s="63">
        <f>'JOC16_18入力シート'!BJ27</f>
        <v>0</v>
      </c>
      <c r="BK26" s="300"/>
      <c r="BL26" s="178">
        <f>'JOC16_18入力シート'!BL27</f>
        <v>0</v>
      </c>
      <c r="BM26" s="179"/>
      <c r="BN26" s="179">
        <f>'JOC16_18入力シート'!BN27</f>
        <v>0</v>
      </c>
      <c r="BO26" s="180"/>
      <c r="BP26" s="181">
        <f>'JOC16_18入力シート'!BP27</f>
        <v>0</v>
      </c>
      <c r="BQ26" s="182"/>
      <c r="BR26" s="182">
        <f>'JOC16_18入力シート'!BR27</f>
        <v>0</v>
      </c>
      <c r="BS26" s="183"/>
      <c r="BT26" s="15"/>
      <c r="BU26" s="15"/>
      <c r="BV26" s="248">
        <v>23</v>
      </c>
      <c r="BW26" s="249"/>
      <c r="BX26" s="250" t="e">
        <f>VLOOKUP(23,WORK!A3:B72,2,FALSE)</f>
        <v>#N/A</v>
      </c>
      <c r="BY26" s="250"/>
      <c r="BZ26" s="250"/>
      <c r="CA26" s="250"/>
      <c r="CB26" s="250"/>
      <c r="CC26" s="250"/>
      <c r="CD26" s="251"/>
      <c r="CE26" s="227"/>
      <c r="CF26" s="1">
        <v>2</v>
      </c>
      <c r="CG26" s="209" t="e">
        <f>VLOOKUP("82",WORK!F3:G72,2,FALSE)</f>
        <v>#N/A</v>
      </c>
      <c r="CH26" s="210"/>
      <c r="CI26" s="210"/>
      <c r="CJ26" s="210"/>
      <c r="CK26" s="210"/>
      <c r="CL26" s="210"/>
      <c r="CM26" s="211"/>
      <c r="CN26" s="227"/>
      <c r="CO26" s="1">
        <v>3</v>
      </c>
      <c r="CP26" s="223" t="e">
        <f>VLOOKUP("C3",WORK!K3:L72,2,FALSE)</f>
        <v>#N/A</v>
      </c>
      <c r="CQ26" s="224"/>
      <c r="CR26" s="224"/>
      <c r="CS26" s="224"/>
      <c r="CT26" s="224"/>
      <c r="CU26" s="224"/>
      <c r="CV26" s="225"/>
      <c r="CW26" s="233"/>
      <c r="CX26" s="1">
        <v>23</v>
      </c>
      <c r="CY26" s="223" t="e">
        <f>VLOOKUP("A23",WORK!$P$3:$Q$72,2,FALSE)</f>
        <v>#N/A</v>
      </c>
      <c r="CZ26" s="224"/>
      <c r="DA26" s="224"/>
      <c r="DB26" s="224"/>
      <c r="DC26" s="224"/>
      <c r="DD26" s="224"/>
      <c r="DE26" s="225"/>
    </row>
    <row r="27" spans="1:109" ht="18" customHeight="1">
      <c r="A27" s="66">
        <v>4</v>
      </c>
      <c r="B27" s="67"/>
      <c r="C27" s="86">
        <f>'JOC16_18入力シート'!C28</f>
        <v>0</v>
      </c>
      <c r="D27" s="63"/>
      <c r="E27" s="63"/>
      <c r="F27" s="63"/>
      <c r="G27" s="87">
        <f>'JOC16_18入力シート'!G28</f>
        <v>0</v>
      </c>
      <c r="H27" s="63"/>
      <c r="I27" s="63"/>
      <c r="J27" s="63"/>
      <c r="K27" s="87">
        <f>'JOC16_18入力シート'!K28</f>
        <v>0</v>
      </c>
      <c r="L27" s="63"/>
      <c r="M27" s="63"/>
      <c r="N27" s="63"/>
      <c r="O27" s="83"/>
      <c r="P27" s="89">
        <f>'JOC16_18入力シート'!P28</f>
        <v>0</v>
      </c>
      <c r="Q27" s="301"/>
      <c r="R27" s="301"/>
      <c r="S27" s="301"/>
      <c r="T27" s="301"/>
      <c r="U27" s="301"/>
      <c r="V27" s="301"/>
      <c r="W27" s="91">
        <f>'JOC16_18入力シート'!W28</f>
        <v>0</v>
      </c>
      <c r="X27" s="302"/>
      <c r="Y27" s="302"/>
      <c r="Z27" s="302"/>
      <c r="AA27" s="302"/>
      <c r="AB27" s="302"/>
      <c r="AC27" s="302"/>
      <c r="AD27" s="302"/>
      <c r="AE27" s="303"/>
      <c r="AF27" s="89">
        <f>'JOC16_18入力シート'!AF28</f>
        <v>0</v>
      </c>
      <c r="AG27" s="301"/>
      <c r="AH27" s="301"/>
      <c r="AI27" s="301"/>
      <c r="AJ27" s="301"/>
      <c r="AK27" s="301"/>
      <c r="AL27" s="301"/>
      <c r="AM27" s="301"/>
      <c r="AN27" s="304"/>
      <c r="AO27" s="299">
        <f>'JOC16_18入力シート'!AO28</f>
        <v>0</v>
      </c>
      <c r="AP27" s="83"/>
      <c r="AQ27" s="86">
        <f>'JOC16_18入力シート'!AQ28</f>
        <v>0</v>
      </c>
      <c r="AR27" s="63"/>
      <c r="AS27" s="63"/>
      <c r="AT27" s="87">
        <f>'JOC16_18入力シート'!AT28</f>
        <v>0</v>
      </c>
      <c r="AU27" s="63"/>
      <c r="AV27" s="87">
        <f>'JOC16_18入力シート'!AV28</f>
        <v>0</v>
      </c>
      <c r="AW27" s="83"/>
      <c r="AX27" s="84">
        <f>'JOC16_18入力シート'!AX28</f>
        <v>0</v>
      </c>
      <c r="AY27" s="83"/>
      <c r="AZ27" s="62">
        <f>'JOC16_18入力シート'!AZ28</f>
        <v>0</v>
      </c>
      <c r="BA27" s="63"/>
      <c r="BB27" s="63">
        <f>'JOC16_18入力シート'!BB28</f>
        <v>0</v>
      </c>
      <c r="BC27" s="85"/>
      <c r="BD27" s="84">
        <f>'JOC16_18入力シート'!BD28</f>
        <v>0</v>
      </c>
      <c r="BE27" s="63"/>
      <c r="BF27" s="63">
        <f>'JOC16_18入力シート'!BF28</f>
        <v>0</v>
      </c>
      <c r="BG27" s="83"/>
      <c r="BH27" s="79" t="str">
        <f>'JOC16_18入力シート'!BH28</f>
        <v>A</v>
      </c>
      <c r="BI27" s="80"/>
      <c r="BJ27" s="63">
        <f>'JOC16_18入力シート'!BJ28</f>
        <v>0</v>
      </c>
      <c r="BK27" s="300"/>
      <c r="BL27" s="178">
        <f>'JOC16_18入力シート'!BL28</f>
        <v>0</v>
      </c>
      <c r="BM27" s="179"/>
      <c r="BN27" s="179">
        <f>'JOC16_18入力シート'!BN28</f>
        <v>0</v>
      </c>
      <c r="BO27" s="180"/>
      <c r="BP27" s="181">
        <f>'JOC16_18入力シート'!BP28</f>
        <v>0</v>
      </c>
      <c r="BQ27" s="182"/>
      <c r="BR27" s="182">
        <f>'JOC16_18入力シート'!BR28</f>
        <v>0</v>
      </c>
      <c r="BS27" s="183"/>
      <c r="BT27" s="15"/>
      <c r="BU27" s="15"/>
      <c r="BV27" s="248">
        <v>24</v>
      </c>
      <c r="BW27" s="249"/>
      <c r="BX27" s="250" t="e">
        <f>VLOOKUP(24,WORK!A3:B72,2,FALSE)</f>
        <v>#N/A</v>
      </c>
      <c r="BY27" s="250"/>
      <c r="BZ27" s="250"/>
      <c r="CA27" s="250"/>
      <c r="CB27" s="250"/>
      <c r="CC27" s="250"/>
      <c r="CD27" s="251"/>
      <c r="CE27" s="228"/>
      <c r="CF27" s="10" t="s">
        <v>38</v>
      </c>
      <c r="CG27" s="209" t="e">
        <f>VLOOKUP("8R",WORK!F3:G72,2,FALSE)</f>
        <v>#N/A</v>
      </c>
      <c r="CH27" s="210"/>
      <c r="CI27" s="210"/>
      <c r="CJ27" s="210"/>
      <c r="CK27" s="210"/>
      <c r="CL27" s="210"/>
      <c r="CM27" s="211"/>
      <c r="CN27" s="227"/>
      <c r="CO27" s="1">
        <v>4</v>
      </c>
      <c r="CP27" s="223" t="e">
        <f>VLOOKUP("C4",WORK!K3:L72,2,FALSE)</f>
        <v>#N/A</v>
      </c>
      <c r="CQ27" s="224"/>
      <c r="CR27" s="224"/>
      <c r="CS27" s="224"/>
      <c r="CT27" s="224"/>
      <c r="CU27" s="224"/>
      <c r="CV27" s="225"/>
      <c r="CW27" s="233"/>
      <c r="CX27" s="1">
        <v>24</v>
      </c>
      <c r="CY27" s="223" t="e">
        <f>VLOOKUP("A24",WORK!$P$3:$Q$72,2,FALSE)</f>
        <v>#N/A</v>
      </c>
      <c r="CZ27" s="224"/>
      <c r="DA27" s="224"/>
      <c r="DB27" s="224"/>
      <c r="DC27" s="224"/>
      <c r="DD27" s="224"/>
      <c r="DE27" s="225"/>
    </row>
    <row r="28" spans="1:109" ht="18" customHeight="1">
      <c r="A28" s="66">
        <v>5</v>
      </c>
      <c r="B28" s="67"/>
      <c r="C28" s="86">
        <f>'JOC16_18入力シート'!C29</f>
        <v>0</v>
      </c>
      <c r="D28" s="63"/>
      <c r="E28" s="63"/>
      <c r="F28" s="63"/>
      <c r="G28" s="87">
        <f>'JOC16_18入力シート'!G29</f>
        <v>0</v>
      </c>
      <c r="H28" s="63"/>
      <c r="I28" s="63"/>
      <c r="J28" s="63"/>
      <c r="K28" s="87">
        <f>'JOC16_18入力シート'!K29</f>
        <v>0</v>
      </c>
      <c r="L28" s="63"/>
      <c r="M28" s="63"/>
      <c r="N28" s="63"/>
      <c r="O28" s="83"/>
      <c r="P28" s="89">
        <f>'JOC16_18入力シート'!P29</f>
        <v>0</v>
      </c>
      <c r="Q28" s="301"/>
      <c r="R28" s="301"/>
      <c r="S28" s="301"/>
      <c r="T28" s="301"/>
      <c r="U28" s="301"/>
      <c r="V28" s="301"/>
      <c r="W28" s="91">
        <f>'JOC16_18入力シート'!W29</f>
        <v>0</v>
      </c>
      <c r="X28" s="302"/>
      <c r="Y28" s="302"/>
      <c r="Z28" s="302"/>
      <c r="AA28" s="302"/>
      <c r="AB28" s="302"/>
      <c r="AC28" s="302"/>
      <c r="AD28" s="302"/>
      <c r="AE28" s="303"/>
      <c r="AF28" s="89">
        <f>'JOC16_18入力シート'!AF29</f>
        <v>0</v>
      </c>
      <c r="AG28" s="301"/>
      <c r="AH28" s="301"/>
      <c r="AI28" s="301"/>
      <c r="AJ28" s="301"/>
      <c r="AK28" s="301"/>
      <c r="AL28" s="301"/>
      <c r="AM28" s="301"/>
      <c r="AN28" s="304"/>
      <c r="AO28" s="299">
        <f>'JOC16_18入力シート'!AO29</f>
        <v>0</v>
      </c>
      <c r="AP28" s="83"/>
      <c r="AQ28" s="86">
        <f>'JOC16_18入力シート'!AQ29</f>
        <v>0</v>
      </c>
      <c r="AR28" s="63"/>
      <c r="AS28" s="63"/>
      <c r="AT28" s="87">
        <f>'JOC16_18入力シート'!AT29</f>
        <v>0</v>
      </c>
      <c r="AU28" s="63"/>
      <c r="AV28" s="87">
        <f>'JOC16_18入力シート'!AV29</f>
        <v>0</v>
      </c>
      <c r="AW28" s="83"/>
      <c r="AX28" s="84">
        <f>'JOC16_18入力シート'!AX29</f>
        <v>0</v>
      </c>
      <c r="AY28" s="83"/>
      <c r="AZ28" s="62">
        <f>'JOC16_18入力シート'!AZ29</f>
        <v>0</v>
      </c>
      <c r="BA28" s="63"/>
      <c r="BB28" s="63">
        <f>'JOC16_18入力シート'!BB29</f>
        <v>0</v>
      </c>
      <c r="BC28" s="85"/>
      <c r="BD28" s="84">
        <f>'JOC16_18入力シート'!BD29</f>
        <v>0</v>
      </c>
      <c r="BE28" s="63"/>
      <c r="BF28" s="63">
        <f>'JOC16_18入力シート'!BF29</f>
        <v>0</v>
      </c>
      <c r="BG28" s="83"/>
      <c r="BH28" s="79" t="str">
        <f>'JOC16_18入力シート'!BH29</f>
        <v>A</v>
      </c>
      <c r="BI28" s="80"/>
      <c r="BJ28" s="63">
        <f>'JOC16_18入力シート'!BJ29</f>
        <v>0</v>
      </c>
      <c r="BK28" s="300"/>
      <c r="BL28" s="178">
        <f>'JOC16_18入力シート'!BL29</f>
        <v>0</v>
      </c>
      <c r="BM28" s="179"/>
      <c r="BN28" s="179">
        <f>'JOC16_18入力シート'!BN29</f>
        <v>0</v>
      </c>
      <c r="BO28" s="180"/>
      <c r="BP28" s="181">
        <f>'JOC16_18入力シート'!BP29</f>
        <v>0</v>
      </c>
      <c r="BQ28" s="182"/>
      <c r="BR28" s="182">
        <f>'JOC16_18入力シート'!BR29</f>
        <v>0</v>
      </c>
      <c r="BS28" s="183"/>
      <c r="BT28" s="15"/>
      <c r="BU28" s="15"/>
      <c r="BV28" s="248">
        <v>25</v>
      </c>
      <c r="BW28" s="249"/>
      <c r="BX28" s="250" t="e">
        <f>VLOOKUP(25,WORK!A3:B72,2,FALSE)</f>
        <v>#N/A</v>
      </c>
      <c r="BY28" s="250"/>
      <c r="BZ28" s="250"/>
      <c r="CA28" s="250"/>
      <c r="CB28" s="250"/>
      <c r="CC28" s="250"/>
      <c r="CD28" s="251"/>
      <c r="CE28" s="241">
        <v>9</v>
      </c>
      <c r="CF28" s="1">
        <v>1</v>
      </c>
      <c r="CG28" s="209" t="e">
        <f>VLOOKUP("91",WORK!F3:G72,2,FALSE)</f>
        <v>#N/A</v>
      </c>
      <c r="CH28" s="210"/>
      <c r="CI28" s="210"/>
      <c r="CJ28" s="210"/>
      <c r="CK28" s="210"/>
      <c r="CL28" s="210"/>
      <c r="CM28" s="211"/>
      <c r="CN28" s="227"/>
      <c r="CO28" s="1">
        <v>5</v>
      </c>
      <c r="CP28" s="223" t="e">
        <f>VLOOKUP("C5",WORK!K3:L72,2,FALSE)</f>
        <v>#N/A</v>
      </c>
      <c r="CQ28" s="224"/>
      <c r="CR28" s="224"/>
      <c r="CS28" s="224"/>
      <c r="CT28" s="224"/>
      <c r="CU28" s="224"/>
      <c r="CV28" s="224"/>
      <c r="CW28" s="233"/>
      <c r="CX28" s="1">
        <v>25</v>
      </c>
      <c r="CY28" s="223" t="e">
        <f>VLOOKUP("A25",WORK!$P$3:$Q$72,2,FALSE)</f>
        <v>#N/A</v>
      </c>
      <c r="CZ28" s="224"/>
      <c r="DA28" s="224"/>
      <c r="DB28" s="224"/>
      <c r="DC28" s="224"/>
      <c r="DD28" s="224"/>
      <c r="DE28" s="225"/>
    </row>
    <row r="29" spans="1:109" ht="18" customHeight="1">
      <c r="A29" s="66">
        <v>6</v>
      </c>
      <c r="B29" s="67"/>
      <c r="C29" s="86">
        <f>'JOC16_18入力シート'!C30</f>
        <v>0</v>
      </c>
      <c r="D29" s="63"/>
      <c r="E29" s="63"/>
      <c r="F29" s="63"/>
      <c r="G29" s="87">
        <f>'JOC16_18入力シート'!G30</f>
        <v>0</v>
      </c>
      <c r="H29" s="63"/>
      <c r="I29" s="63"/>
      <c r="J29" s="63"/>
      <c r="K29" s="87">
        <f>'JOC16_18入力シート'!K30</f>
        <v>0</v>
      </c>
      <c r="L29" s="63"/>
      <c r="M29" s="63"/>
      <c r="N29" s="63"/>
      <c r="O29" s="83"/>
      <c r="P29" s="89">
        <f>'JOC16_18入力シート'!P30</f>
        <v>0</v>
      </c>
      <c r="Q29" s="301"/>
      <c r="R29" s="301"/>
      <c r="S29" s="301"/>
      <c r="T29" s="301"/>
      <c r="U29" s="301"/>
      <c r="V29" s="301"/>
      <c r="W29" s="91">
        <f>'JOC16_18入力シート'!W30</f>
        <v>0</v>
      </c>
      <c r="X29" s="302"/>
      <c r="Y29" s="302"/>
      <c r="Z29" s="302"/>
      <c r="AA29" s="302"/>
      <c r="AB29" s="302"/>
      <c r="AC29" s="302"/>
      <c r="AD29" s="302"/>
      <c r="AE29" s="303"/>
      <c r="AF29" s="89">
        <f>'JOC16_18入力シート'!AF30</f>
        <v>0</v>
      </c>
      <c r="AG29" s="301"/>
      <c r="AH29" s="301"/>
      <c r="AI29" s="301"/>
      <c r="AJ29" s="301"/>
      <c r="AK29" s="301"/>
      <c r="AL29" s="301"/>
      <c r="AM29" s="301"/>
      <c r="AN29" s="304"/>
      <c r="AO29" s="299">
        <f>'JOC16_18入力シート'!AO30</f>
        <v>0</v>
      </c>
      <c r="AP29" s="83"/>
      <c r="AQ29" s="86">
        <f>'JOC16_18入力シート'!AQ30</f>
        <v>0</v>
      </c>
      <c r="AR29" s="63"/>
      <c r="AS29" s="63"/>
      <c r="AT29" s="87">
        <f>'JOC16_18入力シート'!AT30</f>
        <v>0</v>
      </c>
      <c r="AU29" s="63"/>
      <c r="AV29" s="87">
        <f>'JOC16_18入力シート'!AV30</f>
        <v>0</v>
      </c>
      <c r="AW29" s="83"/>
      <c r="AX29" s="84">
        <f>'JOC16_18入力シート'!AX30</f>
        <v>0</v>
      </c>
      <c r="AY29" s="83"/>
      <c r="AZ29" s="62">
        <f>'JOC16_18入力シート'!AZ30</f>
        <v>0</v>
      </c>
      <c r="BA29" s="63"/>
      <c r="BB29" s="63">
        <f>'JOC16_18入力シート'!BB30</f>
        <v>0</v>
      </c>
      <c r="BC29" s="85"/>
      <c r="BD29" s="84">
        <f>'JOC16_18入力シート'!BD30</f>
        <v>0</v>
      </c>
      <c r="BE29" s="63"/>
      <c r="BF29" s="63">
        <f>'JOC16_18入力シート'!BF30</f>
        <v>0</v>
      </c>
      <c r="BG29" s="83"/>
      <c r="BH29" s="79" t="str">
        <f>'JOC16_18入力シート'!BH30</f>
        <v>A</v>
      </c>
      <c r="BI29" s="80"/>
      <c r="BJ29" s="63">
        <f>'JOC16_18入力シート'!BJ30</f>
        <v>0</v>
      </c>
      <c r="BK29" s="300"/>
      <c r="BL29" s="178">
        <f>'JOC16_18入力シート'!BL30</f>
        <v>0</v>
      </c>
      <c r="BM29" s="179"/>
      <c r="BN29" s="179">
        <f>'JOC16_18入力シート'!BN30</f>
        <v>0</v>
      </c>
      <c r="BO29" s="180"/>
      <c r="BP29" s="181">
        <f>'JOC16_18入力シート'!BP30</f>
        <v>0</v>
      </c>
      <c r="BQ29" s="182"/>
      <c r="BR29" s="182">
        <f>'JOC16_18入力シート'!BR30</f>
        <v>0</v>
      </c>
      <c r="BS29" s="183"/>
      <c r="BT29" s="15"/>
      <c r="BU29" s="15"/>
      <c r="BV29" s="248">
        <v>26</v>
      </c>
      <c r="BW29" s="249"/>
      <c r="BX29" s="250" t="e">
        <f>VLOOKUP(26,WORK!A3:B72,2,FALSE)</f>
        <v>#N/A</v>
      </c>
      <c r="BY29" s="250"/>
      <c r="BZ29" s="250"/>
      <c r="CA29" s="250"/>
      <c r="CB29" s="250"/>
      <c r="CC29" s="250"/>
      <c r="CD29" s="251"/>
      <c r="CE29" s="227"/>
      <c r="CF29" s="1">
        <v>2</v>
      </c>
      <c r="CG29" s="209" t="e">
        <f>VLOOKUP("92",WORK!F3:G72,2,FALSE)</f>
        <v>#N/A</v>
      </c>
      <c r="CH29" s="210"/>
      <c r="CI29" s="210"/>
      <c r="CJ29" s="210"/>
      <c r="CK29" s="210"/>
      <c r="CL29" s="210"/>
      <c r="CM29" s="211"/>
      <c r="CN29" s="227"/>
      <c r="CO29" s="1">
        <v>6</v>
      </c>
      <c r="CP29" s="223" t="e">
        <f>VLOOKUP("C6",WORK!K3:L72,2,FALSE)</f>
        <v>#N/A</v>
      </c>
      <c r="CQ29" s="224"/>
      <c r="CR29" s="224"/>
      <c r="CS29" s="224"/>
      <c r="CT29" s="224"/>
      <c r="CU29" s="224"/>
      <c r="CV29" s="224"/>
      <c r="CW29" s="233"/>
      <c r="CX29" s="1">
        <v>26</v>
      </c>
      <c r="CY29" s="223" t="e">
        <f>VLOOKUP("A26",WORK!$P$3:$Q$72,2,FALSE)</f>
        <v>#N/A</v>
      </c>
      <c r="CZ29" s="224"/>
      <c r="DA29" s="224"/>
      <c r="DB29" s="224"/>
      <c r="DC29" s="224"/>
      <c r="DD29" s="224"/>
      <c r="DE29" s="225"/>
    </row>
    <row r="30" spans="1:109" ht="18" customHeight="1">
      <c r="A30" s="66">
        <v>7</v>
      </c>
      <c r="B30" s="67"/>
      <c r="C30" s="86">
        <f>'JOC16_18入力シート'!C31</f>
        <v>0</v>
      </c>
      <c r="D30" s="63"/>
      <c r="E30" s="63"/>
      <c r="F30" s="63"/>
      <c r="G30" s="87">
        <f>'JOC16_18入力シート'!G31</f>
        <v>0</v>
      </c>
      <c r="H30" s="63"/>
      <c r="I30" s="63"/>
      <c r="J30" s="63"/>
      <c r="K30" s="87">
        <f>'JOC16_18入力シート'!K31</f>
        <v>0</v>
      </c>
      <c r="L30" s="63"/>
      <c r="M30" s="63"/>
      <c r="N30" s="63"/>
      <c r="O30" s="83"/>
      <c r="P30" s="89">
        <f>'JOC16_18入力シート'!P31</f>
        <v>0</v>
      </c>
      <c r="Q30" s="301"/>
      <c r="R30" s="301"/>
      <c r="S30" s="301"/>
      <c r="T30" s="301"/>
      <c r="U30" s="301"/>
      <c r="V30" s="301"/>
      <c r="W30" s="91">
        <f>'JOC16_18入力シート'!W31</f>
        <v>0</v>
      </c>
      <c r="X30" s="302"/>
      <c r="Y30" s="302"/>
      <c r="Z30" s="302"/>
      <c r="AA30" s="302"/>
      <c r="AB30" s="302"/>
      <c r="AC30" s="302"/>
      <c r="AD30" s="302"/>
      <c r="AE30" s="303"/>
      <c r="AF30" s="89">
        <f>'JOC16_18入力シート'!AF31</f>
        <v>0</v>
      </c>
      <c r="AG30" s="301"/>
      <c r="AH30" s="301"/>
      <c r="AI30" s="301"/>
      <c r="AJ30" s="301"/>
      <c r="AK30" s="301"/>
      <c r="AL30" s="301"/>
      <c r="AM30" s="301"/>
      <c r="AN30" s="304"/>
      <c r="AO30" s="299">
        <f>'JOC16_18入力シート'!AO31</f>
        <v>0</v>
      </c>
      <c r="AP30" s="83"/>
      <c r="AQ30" s="86">
        <f>'JOC16_18入力シート'!AQ31</f>
        <v>0</v>
      </c>
      <c r="AR30" s="63"/>
      <c r="AS30" s="63"/>
      <c r="AT30" s="87">
        <f>'JOC16_18入力シート'!AT31</f>
        <v>0</v>
      </c>
      <c r="AU30" s="63"/>
      <c r="AV30" s="87">
        <f>'JOC16_18入力シート'!AV31</f>
        <v>0</v>
      </c>
      <c r="AW30" s="83"/>
      <c r="AX30" s="84">
        <f>'JOC16_18入力シート'!AX31</f>
        <v>0</v>
      </c>
      <c r="AY30" s="83"/>
      <c r="AZ30" s="62">
        <f>'JOC16_18入力シート'!AZ31</f>
        <v>0</v>
      </c>
      <c r="BA30" s="63"/>
      <c r="BB30" s="63">
        <f>'JOC16_18入力シート'!BB31</f>
        <v>0</v>
      </c>
      <c r="BC30" s="85"/>
      <c r="BD30" s="84">
        <f>'JOC16_18入力シート'!BD31</f>
        <v>0</v>
      </c>
      <c r="BE30" s="63"/>
      <c r="BF30" s="63">
        <f>'JOC16_18入力シート'!BF31</f>
        <v>0</v>
      </c>
      <c r="BG30" s="83"/>
      <c r="BH30" s="79" t="str">
        <f>'JOC16_18入力シート'!BH31</f>
        <v>A</v>
      </c>
      <c r="BI30" s="80"/>
      <c r="BJ30" s="63">
        <f>'JOC16_18入力シート'!BJ31</f>
        <v>0</v>
      </c>
      <c r="BK30" s="300"/>
      <c r="BL30" s="178">
        <f>'JOC16_18入力シート'!BL31</f>
        <v>0</v>
      </c>
      <c r="BM30" s="179"/>
      <c r="BN30" s="179">
        <f>'JOC16_18入力シート'!BN31</f>
        <v>0</v>
      </c>
      <c r="BO30" s="180"/>
      <c r="BP30" s="181">
        <f>'JOC16_18入力シート'!BP31</f>
        <v>0</v>
      </c>
      <c r="BQ30" s="182"/>
      <c r="BR30" s="182">
        <f>'JOC16_18入力シート'!BR31</f>
        <v>0</v>
      </c>
      <c r="BS30" s="183"/>
      <c r="BT30" s="15"/>
      <c r="BU30" s="15"/>
      <c r="BV30" s="248">
        <v>27</v>
      </c>
      <c r="BW30" s="249"/>
      <c r="BX30" s="250" t="e">
        <f>VLOOKUP(27,WORK!A3:B72,2,FALSE)</f>
        <v>#N/A</v>
      </c>
      <c r="BY30" s="250"/>
      <c r="BZ30" s="250"/>
      <c r="CA30" s="250"/>
      <c r="CB30" s="250"/>
      <c r="CC30" s="250"/>
      <c r="CD30" s="251"/>
      <c r="CE30" s="228"/>
      <c r="CF30" s="10" t="s">
        <v>39</v>
      </c>
      <c r="CG30" s="209" t="e">
        <f>VLOOKUP("9R",WORK!F3:G72,2,FALSE)</f>
        <v>#N/A</v>
      </c>
      <c r="CH30" s="210"/>
      <c r="CI30" s="210"/>
      <c r="CJ30" s="210"/>
      <c r="CK30" s="210"/>
      <c r="CL30" s="210"/>
      <c r="CM30" s="211"/>
      <c r="CN30" s="227"/>
      <c r="CO30" s="1">
        <v>7</v>
      </c>
      <c r="CP30" s="223" t="e">
        <f>VLOOKUP("C7",WORK!K3:L72,2,FALSE)</f>
        <v>#N/A</v>
      </c>
      <c r="CQ30" s="224"/>
      <c r="CR30" s="224"/>
      <c r="CS30" s="224"/>
      <c r="CT30" s="224"/>
      <c r="CU30" s="224"/>
      <c r="CV30" s="224"/>
      <c r="CW30" s="233"/>
      <c r="CX30" s="1">
        <v>27</v>
      </c>
      <c r="CY30" s="223" t="e">
        <f>VLOOKUP("A27",WORK!$P$3:$Q$72,2,FALSE)</f>
        <v>#N/A</v>
      </c>
      <c r="CZ30" s="224"/>
      <c r="DA30" s="224"/>
      <c r="DB30" s="224"/>
      <c r="DC30" s="224"/>
      <c r="DD30" s="224"/>
      <c r="DE30" s="225"/>
    </row>
    <row r="31" spans="1:109" ht="18" customHeight="1">
      <c r="A31" s="66">
        <v>8</v>
      </c>
      <c r="B31" s="67"/>
      <c r="C31" s="86">
        <f>'JOC16_18入力シート'!C32</f>
        <v>0</v>
      </c>
      <c r="D31" s="63"/>
      <c r="E31" s="63"/>
      <c r="F31" s="63"/>
      <c r="G31" s="87">
        <f>'JOC16_18入力シート'!G32</f>
        <v>0</v>
      </c>
      <c r="H31" s="63"/>
      <c r="I31" s="63"/>
      <c r="J31" s="63"/>
      <c r="K31" s="87">
        <f>'JOC16_18入力シート'!K32</f>
        <v>0</v>
      </c>
      <c r="L31" s="63"/>
      <c r="M31" s="63"/>
      <c r="N31" s="63"/>
      <c r="O31" s="83"/>
      <c r="P31" s="89">
        <f>'JOC16_18入力シート'!P32</f>
        <v>0</v>
      </c>
      <c r="Q31" s="301"/>
      <c r="R31" s="301"/>
      <c r="S31" s="301"/>
      <c r="T31" s="301"/>
      <c r="U31" s="301"/>
      <c r="V31" s="301"/>
      <c r="W31" s="91">
        <f>'JOC16_18入力シート'!W32</f>
        <v>0</v>
      </c>
      <c r="X31" s="302"/>
      <c r="Y31" s="302"/>
      <c r="Z31" s="302"/>
      <c r="AA31" s="302"/>
      <c r="AB31" s="302"/>
      <c r="AC31" s="302"/>
      <c r="AD31" s="302"/>
      <c r="AE31" s="303"/>
      <c r="AF31" s="89">
        <f>'JOC16_18入力シート'!AF32</f>
        <v>0</v>
      </c>
      <c r="AG31" s="301"/>
      <c r="AH31" s="301"/>
      <c r="AI31" s="301"/>
      <c r="AJ31" s="301"/>
      <c r="AK31" s="301"/>
      <c r="AL31" s="301"/>
      <c r="AM31" s="301"/>
      <c r="AN31" s="304"/>
      <c r="AO31" s="299">
        <f>'JOC16_18入力シート'!AO32</f>
        <v>0</v>
      </c>
      <c r="AP31" s="83"/>
      <c r="AQ31" s="86">
        <f>'JOC16_18入力シート'!AQ32</f>
        <v>0</v>
      </c>
      <c r="AR31" s="63"/>
      <c r="AS31" s="63"/>
      <c r="AT31" s="87">
        <f>'JOC16_18入力シート'!AT32</f>
        <v>0</v>
      </c>
      <c r="AU31" s="63"/>
      <c r="AV31" s="87">
        <f>'JOC16_18入力シート'!AV32</f>
        <v>0</v>
      </c>
      <c r="AW31" s="83"/>
      <c r="AX31" s="84">
        <f>'JOC16_18入力シート'!AX32</f>
        <v>0</v>
      </c>
      <c r="AY31" s="83"/>
      <c r="AZ31" s="62">
        <f>'JOC16_18入力シート'!AZ32</f>
        <v>0</v>
      </c>
      <c r="BA31" s="63"/>
      <c r="BB31" s="63">
        <f>'JOC16_18入力シート'!BB32</f>
        <v>0</v>
      </c>
      <c r="BC31" s="85"/>
      <c r="BD31" s="84">
        <f>'JOC16_18入力シート'!BD32</f>
        <v>0</v>
      </c>
      <c r="BE31" s="63"/>
      <c r="BF31" s="63">
        <f>'JOC16_18入力シート'!BF32</f>
        <v>0</v>
      </c>
      <c r="BG31" s="83"/>
      <c r="BH31" s="79" t="str">
        <f>'JOC16_18入力シート'!BH32</f>
        <v>A</v>
      </c>
      <c r="BI31" s="80"/>
      <c r="BJ31" s="63">
        <f>'JOC16_18入力シート'!BJ32</f>
        <v>0</v>
      </c>
      <c r="BK31" s="300"/>
      <c r="BL31" s="178">
        <f>'JOC16_18入力シート'!BL32</f>
        <v>0</v>
      </c>
      <c r="BM31" s="179"/>
      <c r="BN31" s="179">
        <f>'JOC16_18入力シート'!BN32</f>
        <v>0</v>
      </c>
      <c r="BO31" s="180"/>
      <c r="BP31" s="181">
        <f>'JOC16_18入力シート'!BP32</f>
        <v>0</v>
      </c>
      <c r="BQ31" s="182"/>
      <c r="BR31" s="182">
        <f>'JOC16_18入力シート'!BR32</f>
        <v>0</v>
      </c>
      <c r="BS31" s="183"/>
      <c r="BT31" s="15"/>
      <c r="BU31" s="15"/>
      <c r="BV31" s="248">
        <v>28</v>
      </c>
      <c r="BW31" s="249"/>
      <c r="BX31" s="250" t="e">
        <f>VLOOKUP(28,WORK!A3:B72,2,FALSE)</f>
        <v>#N/A</v>
      </c>
      <c r="BY31" s="250"/>
      <c r="BZ31" s="250"/>
      <c r="CA31" s="250"/>
      <c r="CB31" s="250"/>
      <c r="CC31" s="250"/>
      <c r="CD31" s="251"/>
      <c r="CE31" s="305">
        <v>10</v>
      </c>
      <c r="CF31" s="1">
        <v>1</v>
      </c>
      <c r="CG31" s="209" t="e">
        <f>VLOOKUP("101",WORK!F3:G72,2,FALSE)</f>
        <v>#N/A</v>
      </c>
      <c r="CH31" s="210"/>
      <c r="CI31" s="210"/>
      <c r="CJ31" s="210"/>
      <c r="CK31" s="210"/>
      <c r="CL31" s="210"/>
      <c r="CM31" s="211"/>
      <c r="CN31" s="227"/>
      <c r="CO31" s="1">
        <v>8</v>
      </c>
      <c r="CP31" s="223" t="e">
        <f>VLOOKUP("C8",WORK!K3:L72,2,FALSE)</f>
        <v>#N/A</v>
      </c>
      <c r="CQ31" s="224"/>
      <c r="CR31" s="224"/>
      <c r="CS31" s="224"/>
      <c r="CT31" s="224"/>
      <c r="CU31" s="224"/>
      <c r="CV31" s="224"/>
      <c r="CW31" s="233"/>
      <c r="CX31" s="1">
        <v>28</v>
      </c>
      <c r="CY31" s="223" t="e">
        <f>VLOOKUP("A28",WORK!$P$3:$Q$72,2,FALSE)</f>
        <v>#N/A</v>
      </c>
      <c r="CZ31" s="224"/>
      <c r="DA31" s="224"/>
      <c r="DB31" s="224"/>
      <c r="DC31" s="224"/>
      <c r="DD31" s="224"/>
      <c r="DE31" s="225"/>
    </row>
    <row r="32" spans="1:109" ht="18" customHeight="1">
      <c r="A32" s="66">
        <v>9</v>
      </c>
      <c r="B32" s="67"/>
      <c r="C32" s="86">
        <f>'JOC16_18入力シート'!C33</f>
        <v>0</v>
      </c>
      <c r="D32" s="63"/>
      <c r="E32" s="63"/>
      <c r="F32" s="63"/>
      <c r="G32" s="87">
        <f>'JOC16_18入力シート'!G33</f>
        <v>0</v>
      </c>
      <c r="H32" s="63"/>
      <c r="I32" s="63"/>
      <c r="J32" s="63"/>
      <c r="K32" s="87">
        <f>'JOC16_18入力シート'!K33</f>
        <v>0</v>
      </c>
      <c r="L32" s="63"/>
      <c r="M32" s="63"/>
      <c r="N32" s="63"/>
      <c r="O32" s="83"/>
      <c r="P32" s="89">
        <f>'JOC16_18入力シート'!P33</f>
        <v>0</v>
      </c>
      <c r="Q32" s="301"/>
      <c r="R32" s="301"/>
      <c r="S32" s="301"/>
      <c r="T32" s="301"/>
      <c r="U32" s="301"/>
      <c r="V32" s="301"/>
      <c r="W32" s="91">
        <f>'JOC16_18入力シート'!W33</f>
        <v>0</v>
      </c>
      <c r="X32" s="302"/>
      <c r="Y32" s="302"/>
      <c r="Z32" s="302"/>
      <c r="AA32" s="302"/>
      <c r="AB32" s="302"/>
      <c r="AC32" s="302"/>
      <c r="AD32" s="302"/>
      <c r="AE32" s="303"/>
      <c r="AF32" s="89">
        <f>'JOC16_18入力シート'!AF33</f>
        <v>0</v>
      </c>
      <c r="AG32" s="301"/>
      <c r="AH32" s="301"/>
      <c r="AI32" s="301"/>
      <c r="AJ32" s="301"/>
      <c r="AK32" s="301"/>
      <c r="AL32" s="301"/>
      <c r="AM32" s="301"/>
      <c r="AN32" s="304"/>
      <c r="AO32" s="299">
        <f>'JOC16_18入力シート'!AO33</f>
        <v>0</v>
      </c>
      <c r="AP32" s="83"/>
      <c r="AQ32" s="86">
        <f>'JOC16_18入力シート'!AQ33</f>
        <v>0</v>
      </c>
      <c r="AR32" s="63"/>
      <c r="AS32" s="63"/>
      <c r="AT32" s="87">
        <f>'JOC16_18入力シート'!AT33</f>
        <v>0</v>
      </c>
      <c r="AU32" s="63"/>
      <c r="AV32" s="87">
        <f>'JOC16_18入力シート'!AV33</f>
        <v>0</v>
      </c>
      <c r="AW32" s="83"/>
      <c r="AX32" s="84">
        <f>'JOC16_18入力シート'!AX33</f>
        <v>0</v>
      </c>
      <c r="AY32" s="83"/>
      <c r="AZ32" s="62">
        <f>'JOC16_18入力シート'!AZ33</f>
        <v>0</v>
      </c>
      <c r="BA32" s="63"/>
      <c r="BB32" s="63">
        <f>'JOC16_18入力シート'!BB33</f>
        <v>0</v>
      </c>
      <c r="BC32" s="85"/>
      <c r="BD32" s="84">
        <f>'JOC16_18入力シート'!BD33</f>
        <v>0</v>
      </c>
      <c r="BE32" s="63"/>
      <c r="BF32" s="63">
        <f>'JOC16_18入力シート'!BF33</f>
        <v>0</v>
      </c>
      <c r="BG32" s="83"/>
      <c r="BH32" s="79" t="str">
        <f>'JOC16_18入力シート'!BH33</f>
        <v>A</v>
      </c>
      <c r="BI32" s="80"/>
      <c r="BJ32" s="63">
        <f>'JOC16_18入力シート'!BJ33</f>
        <v>0</v>
      </c>
      <c r="BK32" s="300"/>
      <c r="BL32" s="178">
        <f>'JOC16_18入力シート'!BL33</f>
        <v>0</v>
      </c>
      <c r="BM32" s="179"/>
      <c r="BN32" s="179">
        <f>'JOC16_18入力シート'!BN33</f>
        <v>0</v>
      </c>
      <c r="BO32" s="180"/>
      <c r="BP32" s="181">
        <f>'JOC16_18入力シート'!BP33</f>
        <v>0</v>
      </c>
      <c r="BQ32" s="182"/>
      <c r="BR32" s="182">
        <f>'JOC16_18入力シート'!BR33</f>
        <v>0</v>
      </c>
      <c r="BS32" s="183"/>
      <c r="BT32" s="15"/>
      <c r="BU32" s="15"/>
      <c r="BV32" s="248">
        <v>29</v>
      </c>
      <c r="BW32" s="249"/>
      <c r="BX32" s="250" t="e">
        <f>VLOOKUP(29,WORK!A3:B72,2,FALSE)</f>
        <v>#N/A</v>
      </c>
      <c r="BY32" s="250"/>
      <c r="BZ32" s="250"/>
      <c r="CA32" s="250"/>
      <c r="CB32" s="250"/>
      <c r="CC32" s="250"/>
      <c r="CD32" s="251"/>
      <c r="CE32" s="306"/>
      <c r="CF32" s="1">
        <v>2</v>
      </c>
      <c r="CG32" s="209" t="e">
        <f>VLOOKUP("102",WORK!F3:G72,2,FALSE)</f>
        <v>#N/A</v>
      </c>
      <c r="CH32" s="210"/>
      <c r="CI32" s="210"/>
      <c r="CJ32" s="210"/>
      <c r="CK32" s="210"/>
      <c r="CL32" s="210"/>
      <c r="CM32" s="211"/>
      <c r="CN32" s="227"/>
      <c r="CO32" s="6" t="s">
        <v>29</v>
      </c>
      <c r="CP32" s="223" t="e">
        <f>VLOOKUP("CR1",WORK!K3:L72,2,FALSE)</f>
        <v>#N/A</v>
      </c>
      <c r="CQ32" s="224"/>
      <c r="CR32" s="224"/>
      <c r="CS32" s="224"/>
      <c r="CT32" s="224"/>
      <c r="CU32" s="224"/>
      <c r="CV32" s="224"/>
      <c r="CW32" s="233"/>
      <c r="CX32" s="1">
        <v>29</v>
      </c>
      <c r="CY32" s="223" t="e">
        <f>VLOOKUP("A29",WORK!$P$3:$Q$72,2,FALSE)</f>
        <v>#N/A</v>
      </c>
      <c r="CZ32" s="224"/>
      <c r="DA32" s="224"/>
      <c r="DB32" s="224"/>
      <c r="DC32" s="224"/>
      <c r="DD32" s="224"/>
      <c r="DE32" s="225"/>
    </row>
    <row r="33" spans="1:109" ht="18" customHeight="1" thickBot="1">
      <c r="A33" s="66">
        <v>10</v>
      </c>
      <c r="B33" s="67"/>
      <c r="C33" s="86">
        <f>'JOC16_18入力シート'!C34</f>
        <v>0</v>
      </c>
      <c r="D33" s="63"/>
      <c r="E33" s="63"/>
      <c r="F33" s="63"/>
      <c r="G33" s="87">
        <f>'JOC16_18入力シート'!G34</f>
        <v>0</v>
      </c>
      <c r="H33" s="63"/>
      <c r="I33" s="63"/>
      <c r="J33" s="63"/>
      <c r="K33" s="87">
        <f>'JOC16_18入力シート'!K34</f>
        <v>0</v>
      </c>
      <c r="L33" s="63"/>
      <c r="M33" s="63"/>
      <c r="N33" s="63"/>
      <c r="O33" s="83"/>
      <c r="P33" s="89">
        <f>'JOC16_18入力シート'!P34</f>
        <v>0</v>
      </c>
      <c r="Q33" s="301"/>
      <c r="R33" s="301"/>
      <c r="S33" s="301"/>
      <c r="T33" s="301"/>
      <c r="U33" s="301"/>
      <c r="V33" s="301"/>
      <c r="W33" s="91">
        <f>'JOC16_18入力シート'!W34</f>
        <v>0</v>
      </c>
      <c r="X33" s="302"/>
      <c r="Y33" s="302"/>
      <c r="Z33" s="302"/>
      <c r="AA33" s="302"/>
      <c r="AB33" s="302"/>
      <c r="AC33" s="302"/>
      <c r="AD33" s="302"/>
      <c r="AE33" s="303"/>
      <c r="AF33" s="89">
        <f>'JOC16_18入力シート'!AF34</f>
        <v>0</v>
      </c>
      <c r="AG33" s="301"/>
      <c r="AH33" s="301"/>
      <c r="AI33" s="301"/>
      <c r="AJ33" s="301"/>
      <c r="AK33" s="301"/>
      <c r="AL33" s="301"/>
      <c r="AM33" s="301"/>
      <c r="AN33" s="304"/>
      <c r="AO33" s="299">
        <f>'JOC16_18入力シート'!AO34</f>
        <v>0</v>
      </c>
      <c r="AP33" s="83"/>
      <c r="AQ33" s="86">
        <f>'JOC16_18入力シート'!AQ34</f>
        <v>0</v>
      </c>
      <c r="AR33" s="63"/>
      <c r="AS33" s="63"/>
      <c r="AT33" s="87">
        <f>'JOC16_18入力シート'!AT34</f>
        <v>0</v>
      </c>
      <c r="AU33" s="63"/>
      <c r="AV33" s="87">
        <f>'JOC16_18入力シート'!AV34</f>
        <v>0</v>
      </c>
      <c r="AW33" s="83"/>
      <c r="AX33" s="84">
        <f>'JOC16_18入力シート'!AX34</f>
        <v>0</v>
      </c>
      <c r="AY33" s="83"/>
      <c r="AZ33" s="62">
        <f>'JOC16_18入力シート'!AZ34</f>
        <v>0</v>
      </c>
      <c r="BA33" s="63"/>
      <c r="BB33" s="63">
        <f>'JOC16_18入力シート'!BB34</f>
        <v>0</v>
      </c>
      <c r="BC33" s="85"/>
      <c r="BD33" s="84">
        <f>'JOC16_18入力シート'!BD34</f>
        <v>0</v>
      </c>
      <c r="BE33" s="63"/>
      <c r="BF33" s="63">
        <f>'JOC16_18入力シート'!BF34</f>
        <v>0</v>
      </c>
      <c r="BG33" s="83"/>
      <c r="BH33" s="79" t="str">
        <f>'JOC16_18入力シート'!BH34</f>
        <v>A</v>
      </c>
      <c r="BI33" s="80"/>
      <c r="BJ33" s="63">
        <f>'JOC16_18入力シート'!BJ34</f>
        <v>0</v>
      </c>
      <c r="BK33" s="300"/>
      <c r="BL33" s="178">
        <f>'JOC16_18入力シート'!BL34</f>
        <v>0</v>
      </c>
      <c r="BM33" s="179"/>
      <c r="BN33" s="179">
        <f>'JOC16_18入力シート'!BN34</f>
        <v>0</v>
      </c>
      <c r="BO33" s="180"/>
      <c r="BP33" s="181">
        <f>'JOC16_18入力シート'!BP34</f>
        <v>0</v>
      </c>
      <c r="BQ33" s="182"/>
      <c r="BR33" s="182">
        <f>'JOC16_18入力シート'!BR34</f>
        <v>0</v>
      </c>
      <c r="BS33" s="183"/>
      <c r="BT33" s="15"/>
      <c r="BU33" s="15"/>
      <c r="BV33" s="308">
        <v>30</v>
      </c>
      <c r="BW33" s="309"/>
      <c r="BX33" s="310" t="e">
        <f>VLOOKUP(30,WORK!A3:B72,2,FALSE)</f>
        <v>#N/A</v>
      </c>
      <c r="BY33" s="310"/>
      <c r="BZ33" s="310"/>
      <c r="CA33" s="310"/>
      <c r="CB33" s="310"/>
      <c r="CC33" s="310"/>
      <c r="CD33" s="311"/>
      <c r="CE33" s="307"/>
      <c r="CF33" s="11" t="s">
        <v>40</v>
      </c>
      <c r="CG33" s="312" t="e">
        <f>VLOOKUP("10R",WORK!F3:G72,2,FALSE)</f>
        <v>#N/A</v>
      </c>
      <c r="CH33" s="313"/>
      <c r="CI33" s="313"/>
      <c r="CJ33" s="313"/>
      <c r="CK33" s="313"/>
      <c r="CL33" s="313"/>
      <c r="CM33" s="314"/>
      <c r="CN33" s="228"/>
      <c r="CO33" s="6" t="s">
        <v>30</v>
      </c>
      <c r="CP33" s="223" t="e">
        <f>VLOOKUP("CR2",WORK!K3:L72,2,FALSE)</f>
        <v>#N/A</v>
      </c>
      <c r="CQ33" s="224"/>
      <c r="CR33" s="224"/>
      <c r="CS33" s="224"/>
      <c r="CT33" s="224"/>
      <c r="CU33" s="224"/>
      <c r="CV33" s="224"/>
      <c r="CW33" s="233"/>
      <c r="CX33" s="1">
        <v>30</v>
      </c>
      <c r="CY33" s="223" t="e">
        <f>VLOOKUP("A30",WORK!$P$3:$Q$72,2,FALSE)</f>
        <v>#N/A</v>
      </c>
      <c r="CZ33" s="224"/>
      <c r="DA33" s="224"/>
      <c r="DB33" s="224"/>
      <c r="DC33" s="224"/>
      <c r="DD33" s="224"/>
      <c r="DE33" s="225"/>
    </row>
    <row r="34" spans="1:109" ht="18" customHeight="1">
      <c r="A34" s="66">
        <v>11</v>
      </c>
      <c r="B34" s="67"/>
      <c r="C34" s="86">
        <f>'JOC16_18入力シート'!C35</f>
        <v>0</v>
      </c>
      <c r="D34" s="63"/>
      <c r="E34" s="63"/>
      <c r="F34" s="63"/>
      <c r="G34" s="87">
        <f>'JOC16_18入力シート'!G35</f>
        <v>0</v>
      </c>
      <c r="H34" s="63"/>
      <c r="I34" s="63"/>
      <c r="J34" s="63"/>
      <c r="K34" s="87">
        <f>'JOC16_18入力シート'!K35</f>
        <v>0</v>
      </c>
      <c r="L34" s="63"/>
      <c r="M34" s="63"/>
      <c r="N34" s="63"/>
      <c r="O34" s="83"/>
      <c r="P34" s="89">
        <f>'JOC16_18入力シート'!P35</f>
        <v>0</v>
      </c>
      <c r="Q34" s="301"/>
      <c r="R34" s="301"/>
      <c r="S34" s="301"/>
      <c r="T34" s="301"/>
      <c r="U34" s="301"/>
      <c r="V34" s="301"/>
      <c r="W34" s="91">
        <f>'JOC16_18入力シート'!W35</f>
        <v>0</v>
      </c>
      <c r="X34" s="302"/>
      <c r="Y34" s="302"/>
      <c r="Z34" s="302"/>
      <c r="AA34" s="302"/>
      <c r="AB34" s="302"/>
      <c r="AC34" s="302"/>
      <c r="AD34" s="302"/>
      <c r="AE34" s="303"/>
      <c r="AF34" s="89">
        <f>'JOC16_18入力シート'!AF35</f>
        <v>0</v>
      </c>
      <c r="AG34" s="301"/>
      <c r="AH34" s="301"/>
      <c r="AI34" s="301"/>
      <c r="AJ34" s="301"/>
      <c r="AK34" s="301"/>
      <c r="AL34" s="301"/>
      <c r="AM34" s="301"/>
      <c r="AN34" s="304"/>
      <c r="AO34" s="299">
        <f>'JOC16_18入力シート'!AO35</f>
        <v>0</v>
      </c>
      <c r="AP34" s="83"/>
      <c r="AQ34" s="86">
        <f>'JOC16_18入力シート'!AQ35</f>
        <v>0</v>
      </c>
      <c r="AR34" s="63"/>
      <c r="AS34" s="63"/>
      <c r="AT34" s="87">
        <f>'JOC16_18入力シート'!AT35</f>
        <v>0</v>
      </c>
      <c r="AU34" s="63"/>
      <c r="AV34" s="87">
        <f>'JOC16_18入力シート'!AV35</f>
        <v>0</v>
      </c>
      <c r="AW34" s="83"/>
      <c r="AX34" s="84">
        <f>'JOC16_18入力シート'!AX35</f>
        <v>0</v>
      </c>
      <c r="AY34" s="83"/>
      <c r="AZ34" s="62">
        <f>'JOC16_18入力シート'!AZ35</f>
        <v>0</v>
      </c>
      <c r="BA34" s="63"/>
      <c r="BB34" s="63">
        <f>'JOC16_18入力シート'!BB35</f>
        <v>0</v>
      </c>
      <c r="BC34" s="85"/>
      <c r="BD34" s="84">
        <f>'JOC16_18入力シート'!BD35</f>
        <v>0</v>
      </c>
      <c r="BE34" s="63"/>
      <c r="BF34" s="63">
        <f>'JOC16_18入力シート'!BF35</f>
        <v>0</v>
      </c>
      <c r="BG34" s="83"/>
      <c r="BH34" s="79" t="str">
        <f>'JOC16_18入力シート'!BH35</f>
        <v>A</v>
      </c>
      <c r="BI34" s="80"/>
      <c r="BJ34" s="63">
        <f>'JOC16_18入力シート'!BJ35</f>
        <v>0</v>
      </c>
      <c r="BK34" s="300"/>
      <c r="BL34" s="178">
        <f>'JOC16_18入力シート'!BL35</f>
        <v>0</v>
      </c>
      <c r="BM34" s="179"/>
      <c r="BN34" s="179">
        <f>'JOC16_18入力シート'!BN35</f>
        <v>0</v>
      </c>
      <c r="BO34" s="180"/>
      <c r="BP34" s="181">
        <f>'JOC16_18入力シート'!BP35</f>
        <v>0</v>
      </c>
      <c r="BQ34" s="182"/>
      <c r="BR34" s="182">
        <f>'JOC16_18入力シート'!BR35</f>
        <v>0</v>
      </c>
      <c r="BS34" s="183"/>
      <c r="BT34" s="15"/>
      <c r="BU34" s="15"/>
      <c r="BV34" s="15"/>
      <c r="BW34" s="15"/>
      <c r="BX34" s="15"/>
      <c r="BY34" s="15"/>
      <c r="BZ34" s="15"/>
      <c r="CA34" s="15"/>
      <c r="CB34" s="15"/>
      <c r="CC34" s="15"/>
      <c r="CD34" s="15"/>
      <c r="CE34" s="15"/>
      <c r="CF34" s="15"/>
      <c r="CG34" s="15"/>
      <c r="CH34" s="15"/>
      <c r="CI34" s="15"/>
      <c r="CJ34" s="15"/>
      <c r="CK34" s="15"/>
      <c r="CL34" s="15"/>
      <c r="CM34" s="15"/>
      <c r="CN34" s="227" t="s">
        <v>41</v>
      </c>
      <c r="CO34" s="2">
        <v>1</v>
      </c>
      <c r="CP34" s="315" t="e">
        <f>VLOOKUP("D1",WORK!K3:L72,2,FALSE)</f>
        <v>#N/A</v>
      </c>
      <c r="CQ34" s="316"/>
      <c r="CR34" s="316"/>
      <c r="CS34" s="316"/>
      <c r="CT34" s="316"/>
      <c r="CU34" s="316"/>
      <c r="CV34" s="317"/>
      <c r="CW34" s="233"/>
      <c r="CX34" s="1">
        <v>31</v>
      </c>
      <c r="CY34" s="223" t="e">
        <f>VLOOKUP("A31",WORK!$P$3:$Q$72,2,FALSE)</f>
        <v>#N/A</v>
      </c>
      <c r="CZ34" s="224"/>
      <c r="DA34" s="224"/>
      <c r="DB34" s="224"/>
      <c r="DC34" s="224"/>
      <c r="DD34" s="224"/>
      <c r="DE34" s="225"/>
    </row>
    <row r="35" spans="1:109" ht="18" customHeight="1">
      <c r="A35" s="66">
        <v>12</v>
      </c>
      <c r="B35" s="67"/>
      <c r="C35" s="86">
        <f>'JOC16_18入力シート'!C36</f>
        <v>0</v>
      </c>
      <c r="D35" s="63"/>
      <c r="E35" s="63"/>
      <c r="F35" s="63"/>
      <c r="G35" s="87">
        <f>'JOC16_18入力シート'!G36</f>
        <v>0</v>
      </c>
      <c r="H35" s="63"/>
      <c r="I35" s="63"/>
      <c r="J35" s="63"/>
      <c r="K35" s="87">
        <f>'JOC16_18入力シート'!K36</f>
        <v>0</v>
      </c>
      <c r="L35" s="63"/>
      <c r="M35" s="63"/>
      <c r="N35" s="63"/>
      <c r="O35" s="83"/>
      <c r="P35" s="89">
        <f>'JOC16_18入力シート'!P36</f>
        <v>0</v>
      </c>
      <c r="Q35" s="301"/>
      <c r="R35" s="301"/>
      <c r="S35" s="301"/>
      <c r="T35" s="301"/>
      <c r="U35" s="301"/>
      <c r="V35" s="301"/>
      <c r="W35" s="91">
        <f>'JOC16_18入力シート'!W36</f>
        <v>0</v>
      </c>
      <c r="X35" s="302"/>
      <c r="Y35" s="302"/>
      <c r="Z35" s="302"/>
      <c r="AA35" s="302"/>
      <c r="AB35" s="302"/>
      <c r="AC35" s="302"/>
      <c r="AD35" s="302"/>
      <c r="AE35" s="303"/>
      <c r="AF35" s="89">
        <f>'JOC16_18入力シート'!AF36</f>
        <v>0</v>
      </c>
      <c r="AG35" s="301"/>
      <c r="AH35" s="301"/>
      <c r="AI35" s="301"/>
      <c r="AJ35" s="301"/>
      <c r="AK35" s="301"/>
      <c r="AL35" s="301"/>
      <c r="AM35" s="301"/>
      <c r="AN35" s="304"/>
      <c r="AO35" s="299">
        <f>'JOC16_18入力シート'!AO36</f>
        <v>0</v>
      </c>
      <c r="AP35" s="83"/>
      <c r="AQ35" s="86">
        <f>'JOC16_18入力シート'!AQ36</f>
        <v>0</v>
      </c>
      <c r="AR35" s="63"/>
      <c r="AS35" s="63"/>
      <c r="AT35" s="87">
        <f>'JOC16_18入力シート'!AT36</f>
        <v>0</v>
      </c>
      <c r="AU35" s="63"/>
      <c r="AV35" s="87">
        <f>'JOC16_18入力シート'!AV36</f>
        <v>0</v>
      </c>
      <c r="AW35" s="83"/>
      <c r="AX35" s="84">
        <f>'JOC16_18入力シート'!AX36</f>
        <v>0</v>
      </c>
      <c r="AY35" s="83"/>
      <c r="AZ35" s="62">
        <f>'JOC16_18入力シート'!AZ36</f>
        <v>0</v>
      </c>
      <c r="BA35" s="63"/>
      <c r="BB35" s="63">
        <f>'JOC16_18入力シート'!BB36</f>
        <v>0</v>
      </c>
      <c r="BC35" s="85"/>
      <c r="BD35" s="84">
        <f>'JOC16_18入力シート'!BD36</f>
        <v>0</v>
      </c>
      <c r="BE35" s="63"/>
      <c r="BF35" s="63">
        <f>'JOC16_18入力シート'!BF36</f>
        <v>0</v>
      </c>
      <c r="BG35" s="83"/>
      <c r="BH35" s="79" t="str">
        <f>'JOC16_18入力シート'!BH36</f>
        <v>A</v>
      </c>
      <c r="BI35" s="80"/>
      <c r="BJ35" s="63">
        <f>'JOC16_18入力シート'!BJ36</f>
        <v>0</v>
      </c>
      <c r="BK35" s="300"/>
      <c r="BL35" s="178">
        <f>'JOC16_18入力シート'!BL36</f>
        <v>0</v>
      </c>
      <c r="BM35" s="179"/>
      <c r="BN35" s="179">
        <f>'JOC16_18入力シート'!BN36</f>
        <v>0</v>
      </c>
      <c r="BO35" s="180"/>
      <c r="BP35" s="181">
        <f>'JOC16_18入力シート'!BP36</f>
        <v>0</v>
      </c>
      <c r="BQ35" s="182"/>
      <c r="BR35" s="182">
        <f>'JOC16_18入力シート'!BR36</f>
        <v>0</v>
      </c>
      <c r="BS35" s="183"/>
      <c r="BT35" s="15"/>
      <c r="BU35" s="15"/>
      <c r="BV35" s="15"/>
      <c r="BW35" s="15"/>
      <c r="BX35" s="15"/>
      <c r="BY35" s="15"/>
      <c r="BZ35" s="15"/>
      <c r="CA35" s="15"/>
      <c r="CB35" s="15"/>
      <c r="CC35" s="15"/>
      <c r="CD35" s="15"/>
      <c r="CE35" s="15"/>
      <c r="CF35" s="15"/>
      <c r="CG35" s="15"/>
      <c r="CH35" s="15"/>
      <c r="CI35" s="15"/>
      <c r="CJ35" s="15"/>
      <c r="CK35" s="15"/>
      <c r="CL35" s="15"/>
      <c r="CM35" s="15"/>
      <c r="CN35" s="227"/>
      <c r="CO35" s="1">
        <v>2</v>
      </c>
      <c r="CP35" s="223" t="e">
        <f>VLOOKUP("D2",WORK!K3:L72,2,FALSE)</f>
        <v>#N/A</v>
      </c>
      <c r="CQ35" s="224"/>
      <c r="CR35" s="224"/>
      <c r="CS35" s="224"/>
      <c r="CT35" s="224"/>
      <c r="CU35" s="224"/>
      <c r="CV35" s="225"/>
      <c r="CW35" s="233"/>
      <c r="CX35" s="1">
        <v>32</v>
      </c>
      <c r="CY35" s="223" t="e">
        <f>VLOOKUP("A32",WORK!$P$3:$Q$72,2,FALSE)</f>
        <v>#N/A</v>
      </c>
      <c r="CZ35" s="224"/>
      <c r="DA35" s="224"/>
      <c r="DB35" s="224"/>
      <c r="DC35" s="224"/>
      <c r="DD35" s="224"/>
      <c r="DE35" s="225"/>
    </row>
    <row r="36" spans="1:109" ht="18" customHeight="1">
      <c r="A36" s="66">
        <v>13</v>
      </c>
      <c r="B36" s="67"/>
      <c r="C36" s="86">
        <f>'JOC16_18入力シート'!C37</f>
        <v>0</v>
      </c>
      <c r="D36" s="63"/>
      <c r="E36" s="63"/>
      <c r="F36" s="63"/>
      <c r="G36" s="87">
        <f>'JOC16_18入力シート'!G37</f>
        <v>0</v>
      </c>
      <c r="H36" s="63"/>
      <c r="I36" s="63"/>
      <c r="J36" s="63"/>
      <c r="K36" s="87">
        <f>'JOC16_18入力シート'!K37</f>
        <v>0</v>
      </c>
      <c r="L36" s="63"/>
      <c r="M36" s="63"/>
      <c r="N36" s="63"/>
      <c r="O36" s="83"/>
      <c r="P36" s="89">
        <f>'JOC16_18入力シート'!P37</f>
        <v>0</v>
      </c>
      <c r="Q36" s="301"/>
      <c r="R36" s="301"/>
      <c r="S36" s="301"/>
      <c r="T36" s="301"/>
      <c r="U36" s="301"/>
      <c r="V36" s="301"/>
      <c r="W36" s="91">
        <f>'JOC16_18入力シート'!W37</f>
        <v>0</v>
      </c>
      <c r="X36" s="302"/>
      <c r="Y36" s="302"/>
      <c r="Z36" s="302"/>
      <c r="AA36" s="302"/>
      <c r="AB36" s="302"/>
      <c r="AC36" s="302"/>
      <c r="AD36" s="302"/>
      <c r="AE36" s="303"/>
      <c r="AF36" s="89">
        <f>'JOC16_18入力シート'!AF37</f>
        <v>0</v>
      </c>
      <c r="AG36" s="301"/>
      <c r="AH36" s="301"/>
      <c r="AI36" s="301"/>
      <c r="AJ36" s="301"/>
      <c r="AK36" s="301"/>
      <c r="AL36" s="301"/>
      <c r="AM36" s="301"/>
      <c r="AN36" s="304"/>
      <c r="AO36" s="299">
        <f>'JOC16_18入力シート'!AO37</f>
        <v>0</v>
      </c>
      <c r="AP36" s="83"/>
      <c r="AQ36" s="86">
        <f>'JOC16_18入力シート'!AQ37</f>
        <v>0</v>
      </c>
      <c r="AR36" s="63"/>
      <c r="AS36" s="63"/>
      <c r="AT36" s="87">
        <f>'JOC16_18入力シート'!AT37</f>
        <v>0</v>
      </c>
      <c r="AU36" s="63"/>
      <c r="AV36" s="87">
        <f>'JOC16_18入力シート'!AV37</f>
        <v>0</v>
      </c>
      <c r="AW36" s="83"/>
      <c r="AX36" s="84">
        <f>'JOC16_18入力シート'!AX37</f>
        <v>0</v>
      </c>
      <c r="AY36" s="83"/>
      <c r="AZ36" s="62">
        <f>'JOC16_18入力シート'!AZ37</f>
        <v>0</v>
      </c>
      <c r="BA36" s="63"/>
      <c r="BB36" s="63">
        <f>'JOC16_18入力シート'!BB37</f>
        <v>0</v>
      </c>
      <c r="BC36" s="85"/>
      <c r="BD36" s="84">
        <f>'JOC16_18入力シート'!BD37</f>
        <v>0</v>
      </c>
      <c r="BE36" s="63"/>
      <c r="BF36" s="63">
        <f>'JOC16_18入力シート'!BF37</f>
        <v>0</v>
      </c>
      <c r="BG36" s="83"/>
      <c r="BH36" s="79" t="str">
        <f>'JOC16_18入力シート'!BH37</f>
        <v>A</v>
      </c>
      <c r="BI36" s="80"/>
      <c r="BJ36" s="63">
        <f>'JOC16_18入力シート'!BJ37</f>
        <v>0</v>
      </c>
      <c r="BK36" s="300"/>
      <c r="BL36" s="178">
        <f>'JOC16_18入力シート'!BL37</f>
        <v>0</v>
      </c>
      <c r="BM36" s="179"/>
      <c r="BN36" s="179">
        <f>'JOC16_18入力シート'!BN37</f>
        <v>0</v>
      </c>
      <c r="BO36" s="180"/>
      <c r="BP36" s="181">
        <f>'JOC16_18入力シート'!BP37</f>
        <v>0</v>
      </c>
      <c r="BQ36" s="182"/>
      <c r="BR36" s="182">
        <f>'JOC16_18入力シート'!BR37</f>
        <v>0</v>
      </c>
      <c r="BS36" s="183"/>
      <c r="BT36" s="15"/>
      <c r="BU36" s="15"/>
      <c r="BV36" s="15"/>
      <c r="BW36" s="15"/>
      <c r="BX36" s="15"/>
      <c r="BY36" s="15"/>
      <c r="BZ36" s="15"/>
      <c r="CA36" s="15"/>
      <c r="CB36" s="15"/>
      <c r="CC36" s="15"/>
      <c r="CD36" s="15"/>
      <c r="CE36" s="15"/>
      <c r="CF36" s="15"/>
      <c r="CG36" s="15"/>
      <c r="CH36" s="15"/>
      <c r="CI36" s="15"/>
      <c r="CJ36" s="15"/>
      <c r="CK36" s="15"/>
      <c r="CL36" s="15"/>
      <c r="CM36" s="15"/>
      <c r="CN36" s="227"/>
      <c r="CO36" s="1">
        <v>3</v>
      </c>
      <c r="CP36" s="223" t="e">
        <f>VLOOKUP("D3",WORK!K3:L72,2,FALSE)</f>
        <v>#N/A</v>
      </c>
      <c r="CQ36" s="224"/>
      <c r="CR36" s="224"/>
      <c r="CS36" s="224"/>
      <c r="CT36" s="224"/>
      <c r="CU36" s="224"/>
      <c r="CV36" s="225"/>
      <c r="CW36" s="233"/>
      <c r="CX36" s="1">
        <v>33</v>
      </c>
      <c r="CY36" s="223" t="e">
        <f>VLOOKUP("A33",WORK!$P$3:$Q$72,2,FALSE)</f>
        <v>#N/A</v>
      </c>
      <c r="CZ36" s="224"/>
      <c r="DA36" s="224"/>
      <c r="DB36" s="224"/>
      <c r="DC36" s="224"/>
      <c r="DD36" s="224"/>
      <c r="DE36" s="225"/>
    </row>
    <row r="37" spans="1:109" ht="18" customHeight="1">
      <c r="A37" s="66">
        <v>14</v>
      </c>
      <c r="B37" s="67"/>
      <c r="C37" s="86">
        <f>'JOC16_18入力シート'!C38</f>
        <v>0</v>
      </c>
      <c r="D37" s="63"/>
      <c r="E37" s="63"/>
      <c r="F37" s="63"/>
      <c r="G37" s="87">
        <f>'JOC16_18入力シート'!G38</f>
        <v>0</v>
      </c>
      <c r="H37" s="63"/>
      <c r="I37" s="63"/>
      <c r="J37" s="63"/>
      <c r="K37" s="87">
        <f>'JOC16_18入力シート'!K38</f>
        <v>0</v>
      </c>
      <c r="L37" s="63"/>
      <c r="M37" s="63"/>
      <c r="N37" s="63"/>
      <c r="O37" s="83"/>
      <c r="P37" s="89">
        <f>'JOC16_18入力シート'!P38</f>
        <v>0</v>
      </c>
      <c r="Q37" s="301"/>
      <c r="R37" s="301"/>
      <c r="S37" s="301"/>
      <c r="T37" s="301"/>
      <c r="U37" s="301"/>
      <c r="V37" s="301"/>
      <c r="W37" s="91">
        <f>'JOC16_18入力シート'!W38</f>
        <v>0</v>
      </c>
      <c r="X37" s="302"/>
      <c r="Y37" s="302"/>
      <c r="Z37" s="302"/>
      <c r="AA37" s="302"/>
      <c r="AB37" s="302"/>
      <c r="AC37" s="302"/>
      <c r="AD37" s="302"/>
      <c r="AE37" s="303"/>
      <c r="AF37" s="89">
        <f>'JOC16_18入力シート'!AF38</f>
        <v>0</v>
      </c>
      <c r="AG37" s="301"/>
      <c r="AH37" s="301"/>
      <c r="AI37" s="301"/>
      <c r="AJ37" s="301"/>
      <c r="AK37" s="301"/>
      <c r="AL37" s="301"/>
      <c r="AM37" s="301"/>
      <c r="AN37" s="304"/>
      <c r="AO37" s="299">
        <f>'JOC16_18入力シート'!AO38</f>
        <v>0</v>
      </c>
      <c r="AP37" s="83"/>
      <c r="AQ37" s="86">
        <f>'JOC16_18入力シート'!AQ38</f>
        <v>0</v>
      </c>
      <c r="AR37" s="63"/>
      <c r="AS37" s="63"/>
      <c r="AT37" s="87">
        <f>'JOC16_18入力シート'!AT38</f>
        <v>0</v>
      </c>
      <c r="AU37" s="63"/>
      <c r="AV37" s="87">
        <f>'JOC16_18入力シート'!AV38</f>
        <v>0</v>
      </c>
      <c r="AW37" s="83"/>
      <c r="AX37" s="84">
        <f>'JOC16_18入力シート'!AX38</f>
        <v>0</v>
      </c>
      <c r="AY37" s="83"/>
      <c r="AZ37" s="62">
        <f>'JOC16_18入力シート'!AZ38</f>
        <v>0</v>
      </c>
      <c r="BA37" s="63"/>
      <c r="BB37" s="63">
        <f>'JOC16_18入力シート'!BB38</f>
        <v>0</v>
      </c>
      <c r="BC37" s="85"/>
      <c r="BD37" s="84">
        <f>'JOC16_18入力シート'!BD38</f>
        <v>0</v>
      </c>
      <c r="BE37" s="63"/>
      <c r="BF37" s="63">
        <f>'JOC16_18入力シート'!BF38</f>
        <v>0</v>
      </c>
      <c r="BG37" s="83"/>
      <c r="BH37" s="79" t="str">
        <f>'JOC16_18入力シート'!BH38</f>
        <v>A</v>
      </c>
      <c r="BI37" s="80"/>
      <c r="BJ37" s="63">
        <f>'JOC16_18入力シート'!BJ38</f>
        <v>0</v>
      </c>
      <c r="BK37" s="300"/>
      <c r="BL37" s="178">
        <f>'JOC16_18入力シート'!BL38</f>
        <v>0</v>
      </c>
      <c r="BM37" s="179"/>
      <c r="BN37" s="179">
        <f>'JOC16_18入力シート'!BN38</f>
        <v>0</v>
      </c>
      <c r="BO37" s="180"/>
      <c r="BP37" s="181">
        <f>'JOC16_18入力シート'!BP38</f>
        <v>0</v>
      </c>
      <c r="BQ37" s="182"/>
      <c r="BR37" s="182">
        <f>'JOC16_18入力シート'!BR38</f>
        <v>0</v>
      </c>
      <c r="BS37" s="183"/>
      <c r="BT37" s="15"/>
      <c r="BU37" s="15"/>
      <c r="BV37" s="15"/>
      <c r="BW37" s="15"/>
      <c r="BX37" s="15"/>
      <c r="BY37" s="15"/>
      <c r="BZ37" s="15"/>
      <c r="CA37" s="15"/>
      <c r="CB37" s="15"/>
      <c r="CC37" s="15"/>
      <c r="CD37" s="15"/>
      <c r="CE37" s="15"/>
      <c r="CF37" s="15"/>
      <c r="CG37" s="15"/>
      <c r="CH37" s="15"/>
      <c r="CI37" s="15"/>
      <c r="CJ37" s="15"/>
      <c r="CK37" s="15"/>
      <c r="CL37" s="15"/>
      <c r="CM37" s="15"/>
      <c r="CN37" s="227"/>
      <c r="CO37" s="1">
        <v>4</v>
      </c>
      <c r="CP37" s="223" t="e">
        <f>VLOOKUP("D4",WORK!K3:L72,2,FALSE)</f>
        <v>#N/A</v>
      </c>
      <c r="CQ37" s="224"/>
      <c r="CR37" s="224"/>
      <c r="CS37" s="224"/>
      <c r="CT37" s="224"/>
      <c r="CU37" s="224"/>
      <c r="CV37" s="225"/>
      <c r="CW37" s="233"/>
      <c r="CX37" s="1">
        <v>34</v>
      </c>
      <c r="CY37" s="223" t="e">
        <f>VLOOKUP("A34",WORK!$P$3:$Q$72,2,FALSE)</f>
        <v>#N/A</v>
      </c>
      <c r="CZ37" s="224"/>
      <c r="DA37" s="224"/>
      <c r="DB37" s="224"/>
      <c r="DC37" s="224"/>
      <c r="DD37" s="224"/>
      <c r="DE37" s="225"/>
    </row>
    <row r="38" spans="1:109" ht="18" customHeight="1">
      <c r="A38" s="66">
        <v>15</v>
      </c>
      <c r="B38" s="67"/>
      <c r="C38" s="86">
        <f>'JOC16_18入力シート'!C39</f>
        <v>0</v>
      </c>
      <c r="D38" s="63"/>
      <c r="E38" s="63"/>
      <c r="F38" s="63"/>
      <c r="G38" s="87">
        <f>'JOC16_18入力シート'!G39</f>
        <v>0</v>
      </c>
      <c r="H38" s="63"/>
      <c r="I38" s="63"/>
      <c r="J38" s="63"/>
      <c r="K38" s="87">
        <f>'JOC16_18入力シート'!K39</f>
        <v>0</v>
      </c>
      <c r="L38" s="63"/>
      <c r="M38" s="63"/>
      <c r="N38" s="63"/>
      <c r="O38" s="83"/>
      <c r="P38" s="89">
        <f>'JOC16_18入力シート'!P39</f>
        <v>0</v>
      </c>
      <c r="Q38" s="301"/>
      <c r="R38" s="301"/>
      <c r="S38" s="301"/>
      <c r="T38" s="301"/>
      <c r="U38" s="301"/>
      <c r="V38" s="301"/>
      <c r="W38" s="91">
        <f>'JOC16_18入力シート'!W39</f>
        <v>0</v>
      </c>
      <c r="X38" s="302"/>
      <c r="Y38" s="302"/>
      <c r="Z38" s="302"/>
      <c r="AA38" s="302"/>
      <c r="AB38" s="302"/>
      <c r="AC38" s="302"/>
      <c r="AD38" s="302"/>
      <c r="AE38" s="303"/>
      <c r="AF38" s="89">
        <f>'JOC16_18入力シート'!AF39</f>
        <v>0</v>
      </c>
      <c r="AG38" s="301"/>
      <c r="AH38" s="301"/>
      <c r="AI38" s="301"/>
      <c r="AJ38" s="301"/>
      <c r="AK38" s="301"/>
      <c r="AL38" s="301"/>
      <c r="AM38" s="301"/>
      <c r="AN38" s="304"/>
      <c r="AO38" s="299">
        <f>'JOC16_18入力シート'!AO39</f>
        <v>0</v>
      </c>
      <c r="AP38" s="83"/>
      <c r="AQ38" s="86">
        <f>'JOC16_18入力シート'!AQ39</f>
        <v>0</v>
      </c>
      <c r="AR38" s="63"/>
      <c r="AS38" s="63"/>
      <c r="AT38" s="87">
        <f>'JOC16_18入力シート'!AT39</f>
        <v>0</v>
      </c>
      <c r="AU38" s="63"/>
      <c r="AV38" s="87">
        <f>'JOC16_18入力シート'!AV39</f>
        <v>0</v>
      </c>
      <c r="AW38" s="83"/>
      <c r="AX38" s="84">
        <f>'JOC16_18入力シート'!AX39</f>
        <v>0</v>
      </c>
      <c r="AY38" s="83"/>
      <c r="AZ38" s="62">
        <f>'JOC16_18入力シート'!AZ39</f>
        <v>0</v>
      </c>
      <c r="BA38" s="63"/>
      <c r="BB38" s="63">
        <f>'JOC16_18入力シート'!BB39</f>
        <v>0</v>
      </c>
      <c r="BC38" s="85"/>
      <c r="BD38" s="84">
        <f>'JOC16_18入力シート'!BD39</f>
        <v>0</v>
      </c>
      <c r="BE38" s="63"/>
      <c r="BF38" s="63">
        <f>'JOC16_18入力シート'!BF39</f>
        <v>0</v>
      </c>
      <c r="BG38" s="83"/>
      <c r="BH38" s="79" t="str">
        <f>'JOC16_18入力シート'!BH39</f>
        <v>A</v>
      </c>
      <c r="BI38" s="80"/>
      <c r="BJ38" s="63">
        <f>'JOC16_18入力シート'!BJ39</f>
        <v>0</v>
      </c>
      <c r="BK38" s="300"/>
      <c r="BL38" s="178">
        <f>'JOC16_18入力シート'!BL39</f>
        <v>0</v>
      </c>
      <c r="BM38" s="179"/>
      <c r="BN38" s="179">
        <f>'JOC16_18入力シート'!BN39</f>
        <v>0</v>
      </c>
      <c r="BO38" s="180"/>
      <c r="BP38" s="181">
        <f>'JOC16_18入力シート'!BP39</f>
        <v>0</v>
      </c>
      <c r="BQ38" s="182"/>
      <c r="BR38" s="182">
        <f>'JOC16_18入力シート'!BR39</f>
        <v>0</v>
      </c>
      <c r="BS38" s="183"/>
      <c r="BT38" s="15"/>
      <c r="BU38" s="15"/>
      <c r="BV38" s="15"/>
      <c r="BW38" s="15"/>
      <c r="BX38" s="15"/>
      <c r="BY38" s="15"/>
      <c r="BZ38" s="15"/>
      <c r="CA38" s="15"/>
      <c r="CB38" s="15"/>
      <c r="CC38" s="15"/>
      <c r="CD38" s="15"/>
      <c r="CE38" s="15"/>
      <c r="CF38" s="15"/>
      <c r="CG38" s="15"/>
      <c r="CH38" s="15"/>
      <c r="CI38" s="15"/>
      <c r="CJ38" s="15"/>
      <c r="CK38" s="15"/>
      <c r="CL38" s="15"/>
      <c r="CM38" s="15"/>
      <c r="CN38" s="227"/>
      <c r="CO38" s="1">
        <v>5</v>
      </c>
      <c r="CP38" s="223" t="e">
        <f>VLOOKUP("D5",WORK!K3:L72,2,FALSE)</f>
        <v>#N/A</v>
      </c>
      <c r="CQ38" s="224"/>
      <c r="CR38" s="224"/>
      <c r="CS38" s="224"/>
      <c r="CT38" s="224"/>
      <c r="CU38" s="224"/>
      <c r="CV38" s="224"/>
      <c r="CW38" s="233"/>
      <c r="CX38" s="1">
        <v>35</v>
      </c>
      <c r="CY38" s="223" t="e">
        <f>VLOOKUP("A35",WORK!$P$3:$Q$72,2,FALSE)</f>
        <v>#N/A</v>
      </c>
      <c r="CZ38" s="224"/>
      <c r="DA38" s="224"/>
      <c r="DB38" s="224"/>
      <c r="DC38" s="224"/>
      <c r="DD38" s="224"/>
      <c r="DE38" s="225"/>
    </row>
    <row r="39" spans="1:109" ht="18" customHeight="1">
      <c r="A39" s="66">
        <v>16</v>
      </c>
      <c r="B39" s="67"/>
      <c r="C39" s="86">
        <f>'JOC16_18入力シート'!C40</f>
        <v>0</v>
      </c>
      <c r="D39" s="63"/>
      <c r="E39" s="63"/>
      <c r="F39" s="63"/>
      <c r="G39" s="87">
        <f>'JOC16_18入力シート'!G40</f>
        <v>0</v>
      </c>
      <c r="H39" s="63"/>
      <c r="I39" s="63"/>
      <c r="J39" s="63"/>
      <c r="K39" s="87">
        <f>'JOC16_18入力シート'!K40</f>
        <v>0</v>
      </c>
      <c r="L39" s="63"/>
      <c r="M39" s="63"/>
      <c r="N39" s="63"/>
      <c r="O39" s="83"/>
      <c r="P39" s="89">
        <f>'JOC16_18入力シート'!P40</f>
        <v>0</v>
      </c>
      <c r="Q39" s="301"/>
      <c r="R39" s="301"/>
      <c r="S39" s="301"/>
      <c r="T39" s="301"/>
      <c r="U39" s="301"/>
      <c r="V39" s="301"/>
      <c r="W39" s="91">
        <f>'JOC16_18入力シート'!W40</f>
        <v>0</v>
      </c>
      <c r="X39" s="302"/>
      <c r="Y39" s="302"/>
      <c r="Z39" s="302"/>
      <c r="AA39" s="302"/>
      <c r="AB39" s="302"/>
      <c r="AC39" s="302"/>
      <c r="AD39" s="302"/>
      <c r="AE39" s="303"/>
      <c r="AF39" s="89">
        <f>'JOC16_18入力シート'!AF40</f>
        <v>0</v>
      </c>
      <c r="AG39" s="301"/>
      <c r="AH39" s="301"/>
      <c r="AI39" s="301"/>
      <c r="AJ39" s="301"/>
      <c r="AK39" s="301"/>
      <c r="AL39" s="301"/>
      <c r="AM39" s="301"/>
      <c r="AN39" s="304"/>
      <c r="AO39" s="299">
        <f>'JOC16_18入力シート'!AO40</f>
        <v>0</v>
      </c>
      <c r="AP39" s="83"/>
      <c r="AQ39" s="86">
        <f>'JOC16_18入力シート'!AQ40</f>
        <v>0</v>
      </c>
      <c r="AR39" s="63"/>
      <c r="AS39" s="63"/>
      <c r="AT39" s="87">
        <f>'JOC16_18入力シート'!AT40</f>
        <v>0</v>
      </c>
      <c r="AU39" s="63"/>
      <c r="AV39" s="87">
        <f>'JOC16_18入力シート'!AV40</f>
        <v>0</v>
      </c>
      <c r="AW39" s="83"/>
      <c r="AX39" s="84">
        <f>'JOC16_18入力シート'!AX40</f>
        <v>0</v>
      </c>
      <c r="AY39" s="83"/>
      <c r="AZ39" s="62">
        <f>'JOC16_18入力シート'!AZ40</f>
        <v>0</v>
      </c>
      <c r="BA39" s="63"/>
      <c r="BB39" s="63">
        <f>'JOC16_18入力シート'!BB40</f>
        <v>0</v>
      </c>
      <c r="BC39" s="85"/>
      <c r="BD39" s="84">
        <f>'JOC16_18入力シート'!BD40</f>
        <v>0</v>
      </c>
      <c r="BE39" s="63"/>
      <c r="BF39" s="63">
        <f>'JOC16_18入力シート'!BF40</f>
        <v>0</v>
      </c>
      <c r="BG39" s="83"/>
      <c r="BH39" s="79" t="str">
        <f>'JOC16_18入力シート'!BH40</f>
        <v>A</v>
      </c>
      <c r="BI39" s="80"/>
      <c r="BJ39" s="63">
        <f>'JOC16_18入力シート'!BJ40</f>
        <v>0</v>
      </c>
      <c r="BK39" s="300"/>
      <c r="BL39" s="178">
        <f>'JOC16_18入力シート'!BL40</f>
        <v>0</v>
      </c>
      <c r="BM39" s="179"/>
      <c r="BN39" s="179">
        <f>'JOC16_18入力シート'!BN40</f>
        <v>0</v>
      </c>
      <c r="BO39" s="180"/>
      <c r="BP39" s="181">
        <f>'JOC16_18入力シート'!BP40</f>
        <v>0</v>
      </c>
      <c r="BQ39" s="182"/>
      <c r="BR39" s="182">
        <f>'JOC16_18入力シート'!BR40</f>
        <v>0</v>
      </c>
      <c r="BS39" s="183"/>
      <c r="BT39" s="15"/>
      <c r="BU39" s="15"/>
      <c r="BV39" s="15"/>
      <c r="BW39" s="15"/>
      <c r="BX39" s="15"/>
      <c r="BY39" s="15"/>
      <c r="BZ39" s="15"/>
      <c r="CA39" s="15"/>
      <c r="CB39" s="15"/>
      <c r="CC39" s="15"/>
      <c r="CD39" s="15"/>
      <c r="CE39" s="15"/>
      <c r="CF39" s="15"/>
      <c r="CG39" s="15"/>
      <c r="CH39" s="15"/>
      <c r="CI39" s="15"/>
      <c r="CJ39" s="15"/>
      <c r="CK39" s="15"/>
      <c r="CL39" s="15"/>
      <c r="CM39" s="15"/>
      <c r="CN39" s="227"/>
      <c r="CO39" s="1">
        <v>6</v>
      </c>
      <c r="CP39" s="223" t="e">
        <f>VLOOKUP("D6",WORK!K3:L72,2,FALSE)</f>
        <v>#N/A</v>
      </c>
      <c r="CQ39" s="224"/>
      <c r="CR39" s="224"/>
      <c r="CS39" s="224"/>
      <c r="CT39" s="224"/>
      <c r="CU39" s="224"/>
      <c r="CV39" s="224"/>
      <c r="CW39" s="233"/>
      <c r="CX39" s="1">
        <v>36</v>
      </c>
      <c r="CY39" s="223" t="e">
        <f>VLOOKUP("A36",WORK!$P$3:$Q$72,2,FALSE)</f>
        <v>#N/A</v>
      </c>
      <c r="CZ39" s="224"/>
      <c r="DA39" s="224"/>
      <c r="DB39" s="224"/>
      <c r="DC39" s="224"/>
      <c r="DD39" s="224"/>
      <c r="DE39" s="225"/>
    </row>
    <row r="40" spans="1:109" ht="18" customHeight="1">
      <c r="A40" s="66">
        <v>17</v>
      </c>
      <c r="B40" s="67"/>
      <c r="C40" s="86">
        <f>'JOC16_18入力シート'!C41</f>
        <v>0</v>
      </c>
      <c r="D40" s="63"/>
      <c r="E40" s="63"/>
      <c r="F40" s="63"/>
      <c r="G40" s="87">
        <f>'JOC16_18入力シート'!G41</f>
        <v>0</v>
      </c>
      <c r="H40" s="63"/>
      <c r="I40" s="63"/>
      <c r="J40" s="63"/>
      <c r="K40" s="87">
        <f>'JOC16_18入力シート'!K41</f>
        <v>0</v>
      </c>
      <c r="L40" s="63"/>
      <c r="M40" s="63"/>
      <c r="N40" s="63"/>
      <c r="O40" s="83"/>
      <c r="P40" s="89">
        <f>'JOC16_18入力シート'!P41</f>
        <v>0</v>
      </c>
      <c r="Q40" s="301"/>
      <c r="R40" s="301"/>
      <c r="S40" s="301"/>
      <c r="T40" s="301"/>
      <c r="U40" s="301"/>
      <c r="V40" s="301"/>
      <c r="W40" s="91">
        <f>'JOC16_18入力シート'!W41</f>
        <v>0</v>
      </c>
      <c r="X40" s="302"/>
      <c r="Y40" s="302"/>
      <c r="Z40" s="302"/>
      <c r="AA40" s="302"/>
      <c r="AB40" s="302"/>
      <c r="AC40" s="302"/>
      <c r="AD40" s="302"/>
      <c r="AE40" s="303"/>
      <c r="AF40" s="89">
        <f>'JOC16_18入力シート'!AF41</f>
        <v>0</v>
      </c>
      <c r="AG40" s="301"/>
      <c r="AH40" s="301"/>
      <c r="AI40" s="301"/>
      <c r="AJ40" s="301"/>
      <c r="AK40" s="301"/>
      <c r="AL40" s="301"/>
      <c r="AM40" s="301"/>
      <c r="AN40" s="304"/>
      <c r="AO40" s="299">
        <f>'JOC16_18入力シート'!AO41</f>
        <v>0</v>
      </c>
      <c r="AP40" s="83"/>
      <c r="AQ40" s="86">
        <f>'JOC16_18入力シート'!AQ41</f>
        <v>0</v>
      </c>
      <c r="AR40" s="63"/>
      <c r="AS40" s="63"/>
      <c r="AT40" s="87">
        <f>'JOC16_18入力シート'!AT41</f>
        <v>0</v>
      </c>
      <c r="AU40" s="63"/>
      <c r="AV40" s="87">
        <f>'JOC16_18入力シート'!AV41</f>
        <v>0</v>
      </c>
      <c r="AW40" s="83"/>
      <c r="AX40" s="84">
        <f>'JOC16_18入力シート'!AX41</f>
        <v>0</v>
      </c>
      <c r="AY40" s="83"/>
      <c r="AZ40" s="62">
        <f>'JOC16_18入力シート'!AZ41</f>
        <v>0</v>
      </c>
      <c r="BA40" s="63"/>
      <c r="BB40" s="63">
        <f>'JOC16_18入力シート'!BB41</f>
        <v>0</v>
      </c>
      <c r="BC40" s="85"/>
      <c r="BD40" s="84">
        <f>'JOC16_18入力シート'!BD41</f>
        <v>0</v>
      </c>
      <c r="BE40" s="63"/>
      <c r="BF40" s="63">
        <f>'JOC16_18入力シート'!BF41</f>
        <v>0</v>
      </c>
      <c r="BG40" s="83"/>
      <c r="BH40" s="79" t="str">
        <f>'JOC16_18入力シート'!BH41</f>
        <v>A</v>
      </c>
      <c r="BI40" s="80"/>
      <c r="BJ40" s="63">
        <f>'JOC16_18入力シート'!BJ41</f>
        <v>0</v>
      </c>
      <c r="BK40" s="300"/>
      <c r="BL40" s="178">
        <f>'JOC16_18入力シート'!BL41</f>
        <v>0</v>
      </c>
      <c r="BM40" s="179"/>
      <c r="BN40" s="179">
        <f>'JOC16_18入力シート'!BN41</f>
        <v>0</v>
      </c>
      <c r="BO40" s="180"/>
      <c r="BP40" s="181">
        <f>'JOC16_18入力シート'!BP41</f>
        <v>0</v>
      </c>
      <c r="BQ40" s="182"/>
      <c r="BR40" s="182">
        <f>'JOC16_18入力シート'!BR41</f>
        <v>0</v>
      </c>
      <c r="BS40" s="183"/>
      <c r="BT40" s="15"/>
      <c r="BU40" s="15"/>
      <c r="BV40" s="15"/>
      <c r="BW40" s="15"/>
      <c r="BX40" s="15"/>
      <c r="BY40" s="15"/>
      <c r="BZ40" s="15"/>
      <c r="CA40" s="15"/>
      <c r="CB40" s="15"/>
      <c r="CC40" s="15"/>
      <c r="CD40" s="15"/>
      <c r="CE40" s="15"/>
      <c r="CF40" s="15"/>
      <c r="CG40" s="15"/>
      <c r="CH40" s="15"/>
      <c r="CI40" s="15"/>
      <c r="CJ40" s="15"/>
      <c r="CK40" s="15"/>
      <c r="CL40" s="15"/>
      <c r="CM40" s="15"/>
      <c r="CN40" s="227"/>
      <c r="CO40" s="1">
        <v>7</v>
      </c>
      <c r="CP40" s="223" t="e">
        <f>VLOOKUP("D7",WORK!K3:L72,2,FALSE)</f>
        <v>#N/A</v>
      </c>
      <c r="CQ40" s="224"/>
      <c r="CR40" s="224"/>
      <c r="CS40" s="224"/>
      <c r="CT40" s="224"/>
      <c r="CU40" s="224"/>
      <c r="CV40" s="224"/>
      <c r="CW40" s="233"/>
      <c r="CX40" s="1">
        <v>37</v>
      </c>
      <c r="CY40" s="223" t="e">
        <f>VLOOKUP("A37",WORK!$P$3:$Q$72,2,FALSE)</f>
        <v>#N/A</v>
      </c>
      <c r="CZ40" s="224"/>
      <c r="DA40" s="224"/>
      <c r="DB40" s="224"/>
      <c r="DC40" s="224"/>
      <c r="DD40" s="224"/>
      <c r="DE40" s="225"/>
    </row>
    <row r="41" spans="1:109" ht="18" customHeight="1">
      <c r="A41" s="66">
        <v>18</v>
      </c>
      <c r="B41" s="67"/>
      <c r="C41" s="86">
        <f>'JOC16_18入力シート'!C42</f>
        <v>0</v>
      </c>
      <c r="D41" s="63"/>
      <c r="E41" s="63"/>
      <c r="F41" s="63"/>
      <c r="G41" s="87">
        <f>'JOC16_18入力シート'!G42</f>
        <v>0</v>
      </c>
      <c r="H41" s="63"/>
      <c r="I41" s="63"/>
      <c r="J41" s="63"/>
      <c r="K41" s="87">
        <f>'JOC16_18入力シート'!K42</f>
        <v>0</v>
      </c>
      <c r="L41" s="63"/>
      <c r="M41" s="63"/>
      <c r="N41" s="63"/>
      <c r="O41" s="83"/>
      <c r="P41" s="89">
        <f>'JOC16_18入力シート'!P42</f>
        <v>0</v>
      </c>
      <c r="Q41" s="301"/>
      <c r="R41" s="301"/>
      <c r="S41" s="301"/>
      <c r="T41" s="301"/>
      <c r="U41" s="301"/>
      <c r="V41" s="301"/>
      <c r="W41" s="91">
        <f>'JOC16_18入力シート'!W42</f>
        <v>0</v>
      </c>
      <c r="X41" s="302"/>
      <c r="Y41" s="302"/>
      <c r="Z41" s="302"/>
      <c r="AA41" s="302"/>
      <c r="AB41" s="302"/>
      <c r="AC41" s="302"/>
      <c r="AD41" s="302"/>
      <c r="AE41" s="303"/>
      <c r="AF41" s="89">
        <f>'JOC16_18入力シート'!AF42</f>
        <v>0</v>
      </c>
      <c r="AG41" s="301"/>
      <c r="AH41" s="301"/>
      <c r="AI41" s="301"/>
      <c r="AJ41" s="301"/>
      <c r="AK41" s="301"/>
      <c r="AL41" s="301"/>
      <c r="AM41" s="301"/>
      <c r="AN41" s="304"/>
      <c r="AO41" s="299">
        <f>'JOC16_18入力シート'!AO42</f>
        <v>0</v>
      </c>
      <c r="AP41" s="83"/>
      <c r="AQ41" s="86">
        <f>'JOC16_18入力シート'!AQ42</f>
        <v>0</v>
      </c>
      <c r="AR41" s="63"/>
      <c r="AS41" s="63"/>
      <c r="AT41" s="87">
        <f>'JOC16_18入力シート'!AT42</f>
        <v>0</v>
      </c>
      <c r="AU41" s="63"/>
      <c r="AV41" s="87">
        <f>'JOC16_18入力シート'!AV42</f>
        <v>0</v>
      </c>
      <c r="AW41" s="83"/>
      <c r="AX41" s="84">
        <f>'JOC16_18入力シート'!AX42</f>
        <v>0</v>
      </c>
      <c r="AY41" s="83"/>
      <c r="AZ41" s="62">
        <f>'JOC16_18入力シート'!AZ42</f>
        <v>0</v>
      </c>
      <c r="BA41" s="63"/>
      <c r="BB41" s="63">
        <f>'JOC16_18入力シート'!BB42</f>
        <v>0</v>
      </c>
      <c r="BC41" s="85"/>
      <c r="BD41" s="84">
        <f>'JOC16_18入力シート'!BD42</f>
        <v>0</v>
      </c>
      <c r="BE41" s="63"/>
      <c r="BF41" s="63">
        <f>'JOC16_18入力シート'!BF42</f>
        <v>0</v>
      </c>
      <c r="BG41" s="83"/>
      <c r="BH41" s="79" t="str">
        <f>'JOC16_18入力シート'!BH42</f>
        <v>A</v>
      </c>
      <c r="BI41" s="80"/>
      <c r="BJ41" s="63">
        <f>'JOC16_18入力シート'!BJ42</f>
        <v>0</v>
      </c>
      <c r="BK41" s="300"/>
      <c r="BL41" s="178">
        <f>'JOC16_18入力シート'!BL42</f>
        <v>0</v>
      </c>
      <c r="BM41" s="179"/>
      <c r="BN41" s="179">
        <f>'JOC16_18入力シート'!BN42</f>
        <v>0</v>
      </c>
      <c r="BO41" s="180"/>
      <c r="BP41" s="181">
        <f>'JOC16_18入力シート'!BP42</f>
        <v>0</v>
      </c>
      <c r="BQ41" s="182"/>
      <c r="BR41" s="182">
        <f>'JOC16_18入力シート'!BR42</f>
        <v>0</v>
      </c>
      <c r="BS41" s="183"/>
      <c r="BT41" s="15"/>
      <c r="BU41" s="15"/>
      <c r="BV41" s="15"/>
      <c r="BW41" s="15"/>
      <c r="BX41" s="15"/>
      <c r="BY41" s="15"/>
      <c r="BZ41" s="15"/>
      <c r="CA41" s="15"/>
      <c r="CB41" s="15"/>
      <c r="CC41" s="15"/>
      <c r="CD41" s="15"/>
      <c r="CE41" s="15"/>
      <c r="CF41" s="15"/>
      <c r="CG41" s="15"/>
      <c r="CH41" s="15"/>
      <c r="CI41" s="15"/>
      <c r="CJ41" s="15"/>
      <c r="CK41" s="15"/>
      <c r="CL41" s="15"/>
      <c r="CM41" s="15"/>
      <c r="CN41" s="227"/>
      <c r="CO41" s="1">
        <v>8</v>
      </c>
      <c r="CP41" s="223" t="e">
        <f>VLOOKUP("D8",WORK!K3:L72,2,FALSE)</f>
        <v>#N/A</v>
      </c>
      <c r="CQ41" s="224"/>
      <c r="CR41" s="224"/>
      <c r="CS41" s="224"/>
      <c r="CT41" s="224"/>
      <c r="CU41" s="224"/>
      <c r="CV41" s="224"/>
      <c r="CW41" s="233"/>
      <c r="CX41" s="1">
        <v>38</v>
      </c>
      <c r="CY41" s="223" t="e">
        <f>VLOOKUP("A38",WORK!$P$3:$Q$72,2,FALSE)</f>
        <v>#N/A</v>
      </c>
      <c r="CZ41" s="224"/>
      <c r="DA41" s="224"/>
      <c r="DB41" s="224"/>
      <c r="DC41" s="224"/>
      <c r="DD41" s="224"/>
      <c r="DE41" s="225"/>
    </row>
    <row r="42" spans="1:109" ht="18" customHeight="1">
      <c r="A42" s="66">
        <v>19</v>
      </c>
      <c r="B42" s="67"/>
      <c r="C42" s="86">
        <f>'JOC16_18入力シート'!C43</f>
        <v>0</v>
      </c>
      <c r="D42" s="63"/>
      <c r="E42" s="63"/>
      <c r="F42" s="63"/>
      <c r="G42" s="87">
        <f>'JOC16_18入力シート'!G43</f>
        <v>0</v>
      </c>
      <c r="H42" s="63"/>
      <c r="I42" s="63"/>
      <c r="J42" s="63"/>
      <c r="K42" s="87">
        <f>'JOC16_18入力シート'!K43</f>
        <v>0</v>
      </c>
      <c r="L42" s="63"/>
      <c r="M42" s="63"/>
      <c r="N42" s="63"/>
      <c r="O42" s="83"/>
      <c r="P42" s="89">
        <f>'JOC16_18入力シート'!P43</f>
        <v>0</v>
      </c>
      <c r="Q42" s="301"/>
      <c r="R42" s="301"/>
      <c r="S42" s="301"/>
      <c r="T42" s="301"/>
      <c r="U42" s="301"/>
      <c r="V42" s="301"/>
      <c r="W42" s="91">
        <f>'JOC16_18入力シート'!W43</f>
        <v>0</v>
      </c>
      <c r="X42" s="302"/>
      <c r="Y42" s="302"/>
      <c r="Z42" s="302"/>
      <c r="AA42" s="302"/>
      <c r="AB42" s="302"/>
      <c r="AC42" s="302"/>
      <c r="AD42" s="302"/>
      <c r="AE42" s="303"/>
      <c r="AF42" s="89">
        <f>'JOC16_18入力シート'!AF43</f>
        <v>0</v>
      </c>
      <c r="AG42" s="301"/>
      <c r="AH42" s="301"/>
      <c r="AI42" s="301"/>
      <c r="AJ42" s="301"/>
      <c r="AK42" s="301"/>
      <c r="AL42" s="301"/>
      <c r="AM42" s="301"/>
      <c r="AN42" s="304"/>
      <c r="AO42" s="299">
        <f>'JOC16_18入力シート'!AO43</f>
        <v>0</v>
      </c>
      <c r="AP42" s="83"/>
      <c r="AQ42" s="86">
        <f>'JOC16_18入力シート'!AQ43</f>
        <v>0</v>
      </c>
      <c r="AR42" s="63"/>
      <c r="AS42" s="63"/>
      <c r="AT42" s="87">
        <f>'JOC16_18入力シート'!AT43</f>
        <v>0</v>
      </c>
      <c r="AU42" s="63"/>
      <c r="AV42" s="87">
        <f>'JOC16_18入力シート'!AV43</f>
        <v>0</v>
      </c>
      <c r="AW42" s="83"/>
      <c r="AX42" s="84">
        <f>'JOC16_18入力シート'!AX43</f>
        <v>0</v>
      </c>
      <c r="AY42" s="83"/>
      <c r="AZ42" s="62">
        <f>'JOC16_18入力シート'!AZ43</f>
        <v>0</v>
      </c>
      <c r="BA42" s="63"/>
      <c r="BB42" s="63">
        <f>'JOC16_18入力シート'!BB43</f>
        <v>0</v>
      </c>
      <c r="BC42" s="85"/>
      <c r="BD42" s="84">
        <f>'JOC16_18入力シート'!BD43</f>
        <v>0</v>
      </c>
      <c r="BE42" s="63"/>
      <c r="BF42" s="63">
        <f>'JOC16_18入力シート'!BF43</f>
        <v>0</v>
      </c>
      <c r="BG42" s="83"/>
      <c r="BH42" s="79" t="str">
        <f>'JOC16_18入力シート'!BH43</f>
        <v>A</v>
      </c>
      <c r="BI42" s="80"/>
      <c r="BJ42" s="63">
        <f>'JOC16_18入力シート'!BJ43</f>
        <v>0</v>
      </c>
      <c r="BK42" s="300"/>
      <c r="BL42" s="178">
        <f>'JOC16_18入力シート'!BL43</f>
        <v>0</v>
      </c>
      <c r="BM42" s="179"/>
      <c r="BN42" s="179">
        <f>'JOC16_18入力シート'!BN43</f>
        <v>0</v>
      </c>
      <c r="BO42" s="180"/>
      <c r="BP42" s="181">
        <f>'JOC16_18入力シート'!BP43</f>
        <v>0</v>
      </c>
      <c r="BQ42" s="182"/>
      <c r="BR42" s="182">
        <f>'JOC16_18入力シート'!BR43</f>
        <v>0</v>
      </c>
      <c r="BS42" s="183"/>
      <c r="BT42" s="15"/>
      <c r="BU42" s="15"/>
      <c r="BV42" s="15"/>
      <c r="BW42" s="15"/>
      <c r="BX42" s="15"/>
      <c r="BY42" s="15"/>
      <c r="BZ42" s="15"/>
      <c r="CA42" s="15"/>
      <c r="CB42" s="15"/>
      <c r="CC42" s="15"/>
      <c r="CD42" s="15"/>
      <c r="CE42" s="15"/>
      <c r="CF42" s="15"/>
      <c r="CG42" s="15"/>
      <c r="CH42" s="15"/>
      <c r="CI42" s="15"/>
      <c r="CJ42" s="15"/>
      <c r="CK42" s="15"/>
      <c r="CL42" s="15"/>
      <c r="CM42" s="15"/>
      <c r="CN42" s="227"/>
      <c r="CO42" s="6" t="s">
        <v>29</v>
      </c>
      <c r="CP42" s="223" t="e">
        <f>VLOOKUP("DR1",WORK!K3:L72,2,FALSE)</f>
        <v>#N/A</v>
      </c>
      <c r="CQ42" s="224"/>
      <c r="CR42" s="224"/>
      <c r="CS42" s="224"/>
      <c r="CT42" s="224"/>
      <c r="CU42" s="224"/>
      <c r="CV42" s="224"/>
      <c r="CW42" s="233"/>
      <c r="CX42" s="1">
        <v>39</v>
      </c>
      <c r="CY42" s="223" t="e">
        <f>VLOOKUP("A39",WORK!$P$3:$Q$72,2,FALSE)</f>
        <v>#N/A</v>
      </c>
      <c r="CZ42" s="224"/>
      <c r="DA42" s="224"/>
      <c r="DB42" s="224"/>
      <c r="DC42" s="224"/>
      <c r="DD42" s="224"/>
      <c r="DE42" s="225"/>
    </row>
    <row r="43" spans="1:109" ht="18" customHeight="1">
      <c r="A43" s="66">
        <v>20</v>
      </c>
      <c r="B43" s="67"/>
      <c r="C43" s="86">
        <f>'JOC16_18入力シート'!C44</f>
        <v>0</v>
      </c>
      <c r="D43" s="63"/>
      <c r="E43" s="63"/>
      <c r="F43" s="63"/>
      <c r="G43" s="87">
        <f>'JOC16_18入力シート'!G44</f>
        <v>0</v>
      </c>
      <c r="H43" s="63"/>
      <c r="I43" s="63"/>
      <c r="J43" s="63"/>
      <c r="K43" s="87">
        <f>'JOC16_18入力シート'!K44</f>
        <v>0</v>
      </c>
      <c r="L43" s="63"/>
      <c r="M43" s="63"/>
      <c r="N43" s="63"/>
      <c r="O43" s="83"/>
      <c r="P43" s="89">
        <f>'JOC16_18入力シート'!P44</f>
        <v>0</v>
      </c>
      <c r="Q43" s="301"/>
      <c r="R43" s="301"/>
      <c r="S43" s="301"/>
      <c r="T43" s="301"/>
      <c r="U43" s="301"/>
      <c r="V43" s="301"/>
      <c r="W43" s="91">
        <f>'JOC16_18入力シート'!W44</f>
        <v>0</v>
      </c>
      <c r="X43" s="302"/>
      <c r="Y43" s="302"/>
      <c r="Z43" s="302"/>
      <c r="AA43" s="302"/>
      <c r="AB43" s="302"/>
      <c r="AC43" s="302"/>
      <c r="AD43" s="302"/>
      <c r="AE43" s="303"/>
      <c r="AF43" s="89">
        <f>'JOC16_18入力シート'!AF44</f>
        <v>0</v>
      </c>
      <c r="AG43" s="301"/>
      <c r="AH43" s="301"/>
      <c r="AI43" s="301"/>
      <c r="AJ43" s="301"/>
      <c r="AK43" s="301"/>
      <c r="AL43" s="301"/>
      <c r="AM43" s="301"/>
      <c r="AN43" s="304"/>
      <c r="AO43" s="299">
        <f>'JOC16_18入力シート'!AO44</f>
        <v>0</v>
      </c>
      <c r="AP43" s="83"/>
      <c r="AQ43" s="86">
        <f>'JOC16_18入力シート'!AQ44</f>
        <v>0</v>
      </c>
      <c r="AR43" s="63"/>
      <c r="AS43" s="63"/>
      <c r="AT43" s="87">
        <f>'JOC16_18入力シート'!AT44</f>
        <v>0</v>
      </c>
      <c r="AU43" s="63"/>
      <c r="AV43" s="87">
        <f>'JOC16_18入力シート'!AV44</f>
        <v>0</v>
      </c>
      <c r="AW43" s="83"/>
      <c r="AX43" s="84">
        <f>'JOC16_18入力シート'!AX44</f>
        <v>0</v>
      </c>
      <c r="AY43" s="83"/>
      <c r="AZ43" s="62">
        <f>'JOC16_18入力シート'!AZ44</f>
        <v>0</v>
      </c>
      <c r="BA43" s="63"/>
      <c r="BB43" s="63">
        <f>'JOC16_18入力シート'!BB44</f>
        <v>0</v>
      </c>
      <c r="BC43" s="85"/>
      <c r="BD43" s="84">
        <f>'JOC16_18入力シート'!BD44</f>
        <v>0</v>
      </c>
      <c r="BE43" s="63"/>
      <c r="BF43" s="63">
        <f>'JOC16_18入力シート'!BF44</f>
        <v>0</v>
      </c>
      <c r="BG43" s="83"/>
      <c r="BH43" s="79" t="str">
        <f>'JOC16_18入力シート'!BH44</f>
        <v>A</v>
      </c>
      <c r="BI43" s="80"/>
      <c r="BJ43" s="63">
        <f>'JOC16_18入力シート'!BJ44</f>
        <v>0</v>
      </c>
      <c r="BK43" s="300"/>
      <c r="BL43" s="178">
        <f>'JOC16_18入力シート'!BL44</f>
        <v>0</v>
      </c>
      <c r="BM43" s="179"/>
      <c r="BN43" s="179">
        <f>'JOC16_18入力シート'!BN44</f>
        <v>0</v>
      </c>
      <c r="BO43" s="180"/>
      <c r="BP43" s="181">
        <f>'JOC16_18入力シート'!BP44</f>
        <v>0</v>
      </c>
      <c r="BQ43" s="182"/>
      <c r="BR43" s="182">
        <f>'JOC16_18入力シート'!BR44</f>
        <v>0</v>
      </c>
      <c r="BS43" s="183"/>
      <c r="BT43" s="15"/>
      <c r="BU43" s="15"/>
      <c r="BV43" s="15"/>
      <c r="BW43" s="15"/>
      <c r="BX43" s="15"/>
      <c r="BY43" s="15"/>
      <c r="BZ43" s="15"/>
      <c r="CA43" s="15"/>
      <c r="CB43" s="15"/>
      <c r="CC43" s="15"/>
      <c r="CD43" s="15"/>
      <c r="CE43" s="15"/>
      <c r="CF43" s="15"/>
      <c r="CG43" s="15"/>
      <c r="CH43" s="15"/>
      <c r="CI43" s="15"/>
      <c r="CJ43" s="15"/>
      <c r="CK43" s="15"/>
      <c r="CL43" s="15"/>
      <c r="CM43" s="15"/>
      <c r="CN43" s="227"/>
      <c r="CO43" s="7" t="s">
        <v>30</v>
      </c>
      <c r="CP43" s="318" t="e">
        <f>VLOOKUP("DR2",WORK!K3:L72,2,FALSE)</f>
        <v>#N/A</v>
      </c>
      <c r="CQ43" s="319"/>
      <c r="CR43" s="319"/>
      <c r="CS43" s="319"/>
      <c r="CT43" s="319"/>
      <c r="CU43" s="319"/>
      <c r="CV43" s="319"/>
      <c r="CW43" s="233"/>
      <c r="CX43" s="1">
        <v>40</v>
      </c>
      <c r="CY43" s="223" t="e">
        <f>VLOOKUP("A40",WORK!$P$3:$Q$72,2,FALSE)</f>
        <v>#N/A</v>
      </c>
      <c r="CZ43" s="224"/>
      <c r="DA43" s="224"/>
      <c r="DB43" s="224"/>
      <c r="DC43" s="224"/>
      <c r="DD43" s="224"/>
      <c r="DE43" s="225"/>
    </row>
    <row r="44" spans="1:109" ht="18" customHeight="1">
      <c r="A44" s="66">
        <v>21</v>
      </c>
      <c r="B44" s="67"/>
      <c r="C44" s="86">
        <f>'JOC16_18入力シート'!C45</f>
        <v>0</v>
      </c>
      <c r="D44" s="63"/>
      <c r="E44" s="63"/>
      <c r="F44" s="63"/>
      <c r="G44" s="87">
        <f>'JOC16_18入力シート'!G45</f>
        <v>0</v>
      </c>
      <c r="H44" s="63"/>
      <c r="I44" s="63"/>
      <c r="J44" s="63"/>
      <c r="K44" s="87">
        <f>'JOC16_18入力シート'!K45</f>
        <v>0</v>
      </c>
      <c r="L44" s="63"/>
      <c r="M44" s="63"/>
      <c r="N44" s="63"/>
      <c r="O44" s="83"/>
      <c r="P44" s="89">
        <f>'JOC16_18入力シート'!P45</f>
        <v>0</v>
      </c>
      <c r="Q44" s="301"/>
      <c r="R44" s="301"/>
      <c r="S44" s="301"/>
      <c r="T44" s="301"/>
      <c r="U44" s="301"/>
      <c r="V44" s="301"/>
      <c r="W44" s="91">
        <f>'JOC16_18入力シート'!W45</f>
        <v>0</v>
      </c>
      <c r="X44" s="302"/>
      <c r="Y44" s="302"/>
      <c r="Z44" s="302"/>
      <c r="AA44" s="302"/>
      <c r="AB44" s="302"/>
      <c r="AC44" s="302"/>
      <c r="AD44" s="302"/>
      <c r="AE44" s="303"/>
      <c r="AF44" s="89">
        <f>'JOC16_18入力シート'!AF45</f>
        <v>0</v>
      </c>
      <c r="AG44" s="301"/>
      <c r="AH44" s="301"/>
      <c r="AI44" s="301"/>
      <c r="AJ44" s="301"/>
      <c r="AK44" s="301"/>
      <c r="AL44" s="301"/>
      <c r="AM44" s="301"/>
      <c r="AN44" s="304"/>
      <c r="AO44" s="299">
        <f>'JOC16_18入力シート'!AO45</f>
        <v>0</v>
      </c>
      <c r="AP44" s="83"/>
      <c r="AQ44" s="86">
        <f>'JOC16_18入力シート'!AQ45</f>
        <v>0</v>
      </c>
      <c r="AR44" s="63"/>
      <c r="AS44" s="63"/>
      <c r="AT44" s="87">
        <f>'JOC16_18入力シート'!AT45</f>
        <v>0</v>
      </c>
      <c r="AU44" s="63"/>
      <c r="AV44" s="87">
        <f>'JOC16_18入力シート'!AV45</f>
        <v>0</v>
      </c>
      <c r="AW44" s="83"/>
      <c r="AX44" s="84">
        <f>'JOC16_18入力シート'!AX45</f>
        <v>0</v>
      </c>
      <c r="AY44" s="83"/>
      <c r="AZ44" s="62">
        <f>'JOC16_18入力シート'!AZ45</f>
        <v>0</v>
      </c>
      <c r="BA44" s="63"/>
      <c r="BB44" s="63">
        <f>'JOC16_18入力シート'!BB45</f>
        <v>0</v>
      </c>
      <c r="BC44" s="85"/>
      <c r="BD44" s="84">
        <f>'JOC16_18入力シート'!BD45</f>
        <v>0</v>
      </c>
      <c r="BE44" s="63"/>
      <c r="BF44" s="63">
        <f>'JOC16_18入力シート'!BF45</f>
        <v>0</v>
      </c>
      <c r="BG44" s="83"/>
      <c r="BH44" s="79" t="str">
        <f>'JOC16_18入力シート'!BH45</f>
        <v>A</v>
      </c>
      <c r="BI44" s="80"/>
      <c r="BJ44" s="63">
        <f>'JOC16_18入力シート'!BJ45</f>
        <v>0</v>
      </c>
      <c r="BK44" s="300"/>
      <c r="BL44" s="178">
        <f>'JOC16_18入力シート'!BL45</f>
        <v>0</v>
      </c>
      <c r="BM44" s="179"/>
      <c r="BN44" s="179">
        <f>'JOC16_18入力シート'!BN45</f>
        <v>0</v>
      </c>
      <c r="BO44" s="180"/>
      <c r="BP44" s="181">
        <f>'JOC16_18入力シート'!BP45</f>
        <v>0</v>
      </c>
      <c r="BQ44" s="182"/>
      <c r="BR44" s="182">
        <f>'JOC16_18入力シート'!BR45</f>
        <v>0</v>
      </c>
      <c r="BS44" s="183"/>
      <c r="BT44" s="15"/>
      <c r="BU44" s="15"/>
      <c r="BV44" s="15"/>
      <c r="BW44" s="15"/>
      <c r="BX44" s="15"/>
      <c r="BY44" s="15"/>
      <c r="BZ44" s="15"/>
      <c r="CA44" s="15"/>
      <c r="CB44" s="15"/>
      <c r="CC44" s="15"/>
      <c r="CD44" s="15"/>
      <c r="CE44" s="15"/>
      <c r="CF44" s="15"/>
      <c r="CG44" s="15"/>
      <c r="CH44" s="15"/>
      <c r="CI44" s="15"/>
      <c r="CJ44" s="15"/>
      <c r="CK44" s="15"/>
      <c r="CL44" s="15"/>
      <c r="CM44" s="15"/>
      <c r="CN44" s="241" t="s">
        <v>42</v>
      </c>
      <c r="CO44" s="1">
        <v>1</v>
      </c>
      <c r="CP44" s="223" t="e">
        <f>VLOOKUP("E1",WORK!K3:L72,2,FALSE)</f>
        <v>#N/A</v>
      </c>
      <c r="CQ44" s="224"/>
      <c r="CR44" s="224"/>
      <c r="CS44" s="224"/>
      <c r="CT44" s="224"/>
      <c r="CU44" s="224"/>
      <c r="CV44" s="225"/>
      <c r="CW44" s="233"/>
      <c r="CX44" s="1">
        <v>41</v>
      </c>
      <c r="CY44" s="223" t="e">
        <f>VLOOKUP("A41",WORK!$P$3:$Q$72,2,FALSE)</f>
        <v>#N/A</v>
      </c>
      <c r="CZ44" s="224"/>
      <c r="DA44" s="224"/>
      <c r="DB44" s="224"/>
      <c r="DC44" s="224"/>
      <c r="DD44" s="224"/>
      <c r="DE44" s="225"/>
    </row>
    <row r="45" spans="1:109" ht="18" customHeight="1">
      <c r="A45" s="66">
        <v>22</v>
      </c>
      <c r="B45" s="67"/>
      <c r="C45" s="86">
        <f>'JOC16_18入力シート'!C46</f>
        <v>0</v>
      </c>
      <c r="D45" s="63"/>
      <c r="E45" s="63"/>
      <c r="F45" s="63"/>
      <c r="G45" s="87">
        <f>'JOC16_18入力シート'!G46</f>
        <v>0</v>
      </c>
      <c r="H45" s="63"/>
      <c r="I45" s="63"/>
      <c r="J45" s="63"/>
      <c r="K45" s="87">
        <f>'JOC16_18入力シート'!K46</f>
        <v>0</v>
      </c>
      <c r="L45" s="63"/>
      <c r="M45" s="63"/>
      <c r="N45" s="63"/>
      <c r="O45" s="83"/>
      <c r="P45" s="89">
        <f>'JOC16_18入力シート'!P46</f>
        <v>0</v>
      </c>
      <c r="Q45" s="301"/>
      <c r="R45" s="301"/>
      <c r="S45" s="301"/>
      <c r="T45" s="301"/>
      <c r="U45" s="301"/>
      <c r="V45" s="301"/>
      <c r="W45" s="91">
        <f>'JOC16_18入力シート'!W46</f>
        <v>0</v>
      </c>
      <c r="X45" s="302"/>
      <c r="Y45" s="302"/>
      <c r="Z45" s="302"/>
      <c r="AA45" s="302"/>
      <c r="AB45" s="302"/>
      <c r="AC45" s="302"/>
      <c r="AD45" s="302"/>
      <c r="AE45" s="303"/>
      <c r="AF45" s="89">
        <f>'JOC16_18入力シート'!AF46</f>
        <v>0</v>
      </c>
      <c r="AG45" s="301"/>
      <c r="AH45" s="301"/>
      <c r="AI45" s="301"/>
      <c r="AJ45" s="301"/>
      <c r="AK45" s="301"/>
      <c r="AL45" s="301"/>
      <c r="AM45" s="301"/>
      <c r="AN45" s="304"/>
      <c r="AO45" s="299">
        <f>'JOC16_18入力シート'!AO46</f>
        <v>0</v>
      </c>
      <c r="AP45" s="83"/>
      <c r="AQ45" s="86">
        <f>'JOC16_18入力シート'!AQ46</f>
        <v>0</v>
      </c>
      <c r="AR45" s="63"/>
      <c r="AS45" s="63"/>
      <c r="AT45" s="87">
        <f>'JOC16_18入力シート'!AT46</f>
        <v>0</v>
      </c>
      <c r="AU45" s="63"/>
      <c r="AV45" s="87">
        <f>'JOC16_18入力シート'!AV46</f>
        <v>0</v>
      </c>
      <c r="AW45" s="83"/>
      <c r="AX45" s="84">
        <f>'JOC16_18入力シート'!AX46</f>
        <v>0</v>
      </c>
      <c r="AY45" s="83"/>
      <c r="AZ45" s="62">
        <f>'JOC16_18入力シート'!AZ46</f>
        <v>0</v>
      </c>
      <c r="BA45" s="63"/>
      <c r="BB45" s="63">
        <f>'JOC16_18入力シート'!BB46</f>
        <v>0</v>
      </c>
      <c r="BC45" s="85"/>
      <c r="BD45" s="84">
        <f>'JOC16_18入力シート'!BD46</f>
        <v>0</v>
      </c>
      <c r="BE45" s="63"/>
      <c r="BF45" s="63">
        <f>'JOC16_18入力シート'!BF46</f>
        <v>0</v>
      </c>
      <c r="BG45" s="83"/>
      <c r="BH45" s="79" t="str">
        <f>'JOC16_18入力シート'!BH46</f>
        <v>A</v>
      </c>
      <c r="BI45" s="80"/>
      <c r="BJ45" s="63">
        <f>'JOC16_18入力シート'!BJ46</f>
        <v>0</v>
      </c>
      <c r="BK45" s="300"/>
      <c r="BL45" s="178">
        <f>'JOC16_18入力シート'!BL46</f>
        <v>0</v>
      </c>
      <c r="BM45" s="179"/>
      <c r="BN45" s="179">
        <f>'JOC16_18入力シート'!BN46</f>
        <v>0</v>
      </c>
      <c r="BO45" s="180"/>
      <c r="BP45" s="181">
        <f>'JOC16_18入力シート'!BP46</f>
        <v>0</v>
      </c>
      <c r="BQ45" s="182"/>
      <c r="BR45" s="182">
        <f>'JOC16_18入力シート'!BR46</f>
        <v>0</v>
      </c>
      <c r="BS45" s="183"/>
      <c r="BT45" s="15"/>
      <c r="BU45" s="15"/>
      <c r="BV45" s="15"/>
      <c r="BW45" s="15"/>
      <c r="BX45" s="15"/>
      <c r="BY45" s="15"/>
      <c r="BZ45" s="15"/>
      <c r="CA45" s="15"/>
      <c r="CB45" s="15"/>
      <c r="CC45" s="15"/>
      <c r="CD45" s="15"/>
      <c r="CE45" s="15"/>
      <c r="CF45" s="15"/>
      <c r="CG45" s="15"/>
      <c r="CH45" s="15"/>
      <c r="CI45" s="15"/>
      <c r="CJ45" s="15"/>
      <c r="CK45" s="15"/>
      <c r="CL45" s="15"/>
      <c r="CM45" s="15"/>
      <c r="CN45" s="227"/>
      <c r="CO45" s="1">
        <v>2</v>
      </c>
      <c r="CP45" s="223" t="e">
        <f>VLOOKUP("E2",WORK!K3:L72,2,FALSE)</f>
        <v>#N/A</v>
      </c>
      <c r="CQ45" s="224"/>
      <c r="CR45" s="224"/>
      <c r="CS45" s="224"/>
      <c r="CT45" s="224"/>
      <c r="CU45" s="224"/>
      <c r="CV45" s="225"/>
      <c r="CW45" s="233"/>
      <c r="CX45" s="1">
        <v>42</v>
      </c>
      <c r="CY45" s="223" t="e">
        <f>VLOOKUP("A42",WORK!$P$3:$Q$72,2,FALSE)</f>
        <v>#N/A</v>
      </c>
      <c r="CZ45" s="224"/>
      <c r="DA45" s="224"/>
      <c r="DB45" s="224"/>
      <c r="DC45" s="224"/>
      <c r="DD45" s="224"/>
      <c r="DE45" s="225"/>
    </row>
    <row r="46" spans="1:109" ht="18" customHeight="1">
      <c r="A46" s="66">
        <v>23</v>
      </c>
      <c r="B46" s="67"/>
      <c r="C46" s="86">
        <f>'JOC16_18入力シート'!C47</f>
        <v>0</v>
      </c>
      <c r="D46" s="63"/>
      <c r="E46" s="63"/>
      <c r="F46" s="63"/>
      <c r="G46" s="87">
        <f>'JOC16_18入力シート'!G47</f>
        <v>0</v>
      </c>
      <c r="H46" s="63"/>
      <c r="I46" s="63"/>
      <c r="J46" s="63"/>
      <c r="K46" s="87">
        <f>'JOC16_18入力シート'!K47</f>
        <v>0</v>
      </c>
      <c r="L46" s="63"/>
      <c r="M46" s="63"/>
      <c r="N46" s="63"/>
      <c r="O46" s="83"/>
      <c r="P46" s="89">
        <f>'JOC16_18入力シート'!P47</f>
        <v>0</v>
      </c>
      <c r="Q46" s="301"/>
      <c r="R46" s="301"/>
      <c r="S46" s="301"/>
      <c r="T46" s="301"/>
      <c r="U46" s="301"/>
      <c r="V46" s="301"/>
      <c r="W46" s="91">
        <f>'JOC16_18入力シート'!W47</f>
        <v>0</v>
      </c>
      <c r="X46" s="302"/>
      <c r="Y46" s="302"/>
      <c r="Z46" s="302"/>
      <c r="AA46" s="302"/>
      <c r="AB46" s="302"/>
      <c r="AC46" s="302"/>
      <c r="AD46" s="302"/>
      <c r="AE46" s="303"/>
      <c r="AF46" s="89">
        <f>'JOC16_18入力シート'!AF47</f>
        <v>0</v>
      </c>
      <c r="AG46" s="301"/>
      <c r="AH46" s="301"/>
      <c r="AI46" s="301"/>
      <c r="AJ46" s="301"/>
      <c r="AK46" s="301"/>
      <c r="AL46" s="301"/>
      <c r="AM46" s="301"/>
      <c r="AN46" s="304"/>
      <c r="AO46" s="299">
        <f>'JOC16_18入力シート'!AO47</f>
        <v>0</v>
      </c>
      <c r="AP46" s="83"/>
      <c r="AQ46" s="86">
        <f>'JOC16_18入力シート'!AQ47</f>
        <v>0</v>
      </c>
      <c r="AR46" s="63"/>
      <c r="AS46" s="63"/>
      <c r="AT46" s="87">
        <f>'JOC16_18入力シート'!AT47</f>
        <v>0</v>
      </c>
      <c r="AU46" s="63"/>
      <c r="AV46" s="87">
        <f>'JOC16_18入力シート'!AV47</f>
        <v>0</v>
      </c>
      <c r="AW46" s="83"/>
      <c r="AX46" s="84">
        <f>'JOC16_18入力シート'!AX47</f>
        <v>0</v>
      </c>
      <c r="AY46" s="83"/>
      <c r="AZ46" s="62">
        <f>'JOC16_18入力シート'!AZ47</f>
        <v>0</v>
      </c>
      <c r="BA46" s="63"/>
      <c r="BB46" s="63">
        <f>'JOC16_18入力シート'!BB47</f>
        <v>0</v>
      </c>
      <c r="BC46" s="85"/>
      <c r="BD46" s="84">
        <f>'JOC16_18入力シート'!BD47</f>
        <v>0</v>
      </c>
      <c r="BE46" s="63"/>
      <c r="BF46" s="63">
        <f>'JOC16_18入力シート'!BF47</f>
        <v>0</v>
      </c>
      <c r="BG46" s="83"/>
      <c r="BH46" s="79" t="str">
        <f>'JOC16_18入力シート'!BH47</f>
        <v>A</v>
      </c>
      <c r="BI46" s="80"/>
      <c r="BJ46" s="63">
        <f>'JOC16_18入力シート'!BJ47</f>
        <v>0</v>
      </c>
      <c r="BK46" s="300"/>
      <c r="BL46" s="178">
        <f>'JOC16_18入力シート'!BL47</f>
        <v>0</v>
      </c>
      <c r="BM46" s="179"/>
      <c r="BN46" s="179">
        <f>'JOC16_18入力シート'!BN47</f>
        <v>0</v>
      </c>
      <c r="BO46" s="180"/>
      <c r="BP46" s="181">
        <f>'JOC16_18入力シート'!BP47</f>
        <v>0</v>
      </c>
      <c r="BQ46" s="182"/>
      <c r="BR46" s="182">
        <f>'JOC16_18入力シート'!BR47</f>
        <v>0</v>
      </c>
      <c r="BS46" s="183"/>
      <c r="BT46" s="15"/>
      <c r="BU46" s="15"/>
      <c r="BV46" s="15"/>
      <c r="BW46" s="15"/>
      <c r="BX46" s="15"/>
      <c r="BY46" s="15"/>
      <c r="BZ46" s="15"/>
      <c r="CA46" s="15"/>
      <c r="CB46" s="15"/>
      <c r="CC46" s="15"/>
      <c r="CD46" s="15"/>
      <c r="CE46" s="15"/>
      <c r="CF46" s="15"/>
      <c r="CG46" s="15"/>
      <c r="CH46" s="15"/>
      <c r="CI46" s="15"/>
      <c r="CJ46" s="15"/>
      <c r="CK46" s="15"/>
      <c r="CL46" s="15"/>
      <c r="CM46" s="15"/>
      <c r="CN46" s="227"/>
      <c r="CO46" s="1">
        <v>3</v>
      </c>
      <c r="CP46" s="223" t="e">
        <f>VLOOKUP("E3",WORK!K3:L72,2,FALSE)</f>
        <v>#N/A</v>
      </c>
      <c r="CQ46" s="224"/>
      <c r="CR46" s="224"/>
      <c r="CS46" s="224"/>
      <c r="CT46" s="224"/>
      <c r="CU46" s="224"/>
      <c r="CV46" s="225"/>
      <c r="CW46" s="233"/>
      <c r="CX46" s="1">
        <v>43</v>
      </c>
      <c r="CY46" s="223" t="e">
        <f>VLOOKUP("A43",WORK!$P$3:$Q$72,2,FALSE)</f>
        <v>#N/A</v>
      </c>
      <c r="CZ46" s="224"/>
      <c r="DA46" s="224"/>
      <c r="DB46" s="224"/>
      <c r="DC46" s="224"/>
      <c r="DD46" s="224"/>
      <c r="DE46" s="225"/>
    </row>
    <row r="47" spans="1:109" ht="18" customHeight="1">
      <c r="A47" s="66">
        <v>24</v>
      </c>
      <c r="B47" s="67"/>
      <c r="C47" s="86">
        <f>'JOC16_18入力シート'!C48</f>
        <v>0</v>
      </c>
      <c r="D47" s="63"/>
      <c r="E47" s="63"/>
      <c r="F47" s="63"/>
      <c r="G47" s="87">
        <f>'JOC16_18入力シート'!G48</f>
        <v>0</v>
      </c>
      <c r="H47" s="63"/>
      <c r="I47" s="63"/>
      <c r="J47" s="63"/>
      <c r="K47" s="87">
        <f>'JOC16_18入力シート'!K48</f>
        <v>0</v>
      </c>
      <c r="L47" s="63"/>
      <c r="M47" s="63"/>
      <c r="N47" s="63"/>
      <c r="O47" s="83"/>
      <c r="P47" s="89">
        <f>'JOC16_18入力シート'!P48</f>
        <v>0</v>
      </c>
      <c r="Q47" s="301"/>
      <c r="R47" s="301"/>
      <c r="S47" s="301"/>
      <c r="T47" s="301"/>
      <c r="U47" s="301"/>
      <c r="V47" s="301"/>
      <c r="W47" s="91">
        <f>'JOC16_18入力シート'!W48</f>
        <v>0</v>
      </c>
      <c r="X47" s="302"/>
      <c r="Y47" s="302"/>
      <c r="Z47" s="302"/>
      <c r="AA47" s="302"/>
      <c r="AB47" s="302"/>
      <c r="AC47" s="302"/>
      <c r="AD47" s="302"/>
      <c r="AE47" s="303"/>
      <c r="AF47" s="89">
        <f>'JOC16_18入力シート'!AF48</f>
        <v>0</v>
      </c>
      <c r="AG47" s="301"/>
      <c r="AH47" s="301"/>
      <c r="AI47" s="301"/>
      <c r="AJ47" s="301"/>
      <c r="AK47" s="301"/>
      <c r="AL47" s="301"/>
      <c r="AM47" s="301"/>
      <c r="AN47" s="304"/>
      <c r="AO47" s="299">
        <f>'JOC16_18入力シート'!AO48</f>
        <v>0</v>
      </c>
      <c r="AP47" s="83"/>
      <c r="AQ47" s="86">
        <f>'JOC16_18入力シート'!AQ48</f>
        <v>0</v>
      </c>
      <c r="AR47" s="63"/>
      <c r="AS47" s="63"/>
      <c r="AT47" s="87">
        <f>'JOC16_18入力シート'!AT48</f>
        <v>0</v>
      </c>
      <c r="AU47" s="63"/>
      <c r="AV47" s="87">
        <f>'JOC16_18入力シート'!AV48</f>
        <v>0</v>
      </c>
      <c r="AW47" s="83"/>
      <c r="AX47" s="84">
        <f>'JOC16_18入力シート'!AX48</f>
        <v>0</v>
      </c>
      <c r="AY47" s="83"/>
      <c r="AZ47" s="62">
        <f>'JOC16_18入力シート'!AZ48</f>
        <v>0</v>
      </c>
      <c r="BA47" s="63"/>
      <c r="BB47" s="63">
        <f>'JOC16_18入力シート'!BB48</f>
        <v>0</v>
      </c>
      <c r="BC47" s="85"/>
      <c r="BD47" s="84">
        <f>'JOC16_18入力シート'!BD48</f>
        <v>0</v>
      </c>
      <c r="BE47" s="63"/>
      <c r="BF47" s="63">
        <f>'JOC16_18入力シート'!BF48</f>
        <v>0</v>
      </c>
      <c r="BG47" s="83"/>
      <c r="BH47" s="79" t="str">
        <f>'JOC16_18入力シート'!BH48</f>
        <v>A</v>
      </c>
      <c r="BI47" s="80"/>
      <c r="BJ47" s="63">
        <f>'JOC16_18入力シート'!BJ48</f>
        <v>0</v>
      </c>
      <c r="BK47" s="300"/>
      <c r="BL47" s="178">
        <f>'JOC16_18入力シート'!BL48</f>
        <v>0</v>
      </c>
      <c r="BM47" s="179"/>
      <c r="BN47" s="179">
        <f>'JOC16_18入力シート'!BN48</f>
        <v>0</v>
      </c>
      <c r="BO47" s="180"/>
      <c r="BP47" s="181">
        <f>'JOC16_18入力シート'!BP48</f>
        <v>0</v>
      </c>
      <c r="BQ47" s="182"/>
      <c r="BR47" s="182">
        <f>'JOC16_18入力シート'!BR48</f>
        <v>0</v>
      </c>
      <c r="BS47" s="183"/>
      <c r="BT47" s="15"/>
      <c r="BU47" s="15"/>
      <c r="BV47" s="15"/>
      <c r="BW47" s="15"/>
      <c r="BX47" s="15"/>
      <c r="BY47" s="15"/>
      <c r="BZ47" s="15"/>
      <c r="CA47" s="15"/>
      <c r="CB47" s="15"/>
      <c r="CC47" s="15"/>
      <c r="CD47" s="15"/>
      <c r="CE47" s="15"/>
      <c r="CF47" s="15"/>
      <c r="CG47" s="15"/>
      <c r="CH47" s="15"/>
      <c r="CI47" s="15"/>
      <c r="CJ47" s="15"/>
      <c r="CK47" s="15"/>
      <c r="CL47" s="15"/>
      <c r="CM47" s="15"/>
      <c r="CN47" s="227"/>
      <c r="CO47" s="1">
        <v>4</v>
      </c>
      <c r="CP47" s="223" t="e">
        <f>VLOOKUP("E4",WORK!K3:L72,2,FALSE)</f>
        <v>#N/A</v>
      </c>
      <c r="CQ47" s="224"/>
      <c r="CR47" s="224"/>
      <c r="CS47" s="224"/>
      <c r="CT47" s="224"/>
      <c r="CU47" s="224"/>
      <c r="CV47" s="225"/>
      <c r="CW47" s="233"/>
      <c r="CX47" s="1">
        <v>44</v>
      </c>
      <c r="CY47" s="223" t="e">
        <f>VLOOKUP("A44",WORK!$P$3:$Q$72,2,FALSE)</f>
        <v>#N/A</v>
      </c>
      <c r="CZ47" s="224"/>
      <c r="DA47" s="224"/>
      <c r="DB47" s="224"/>
      <c r="DC47" s="224"/>
      <c r="DD47" s="224"/>
      <c r="DE47" s="225"/>
    </row>
    <row r="48" spans="1:109" ht="18" customHeight="1">
      <c r="A48" s="66">
        <v>25</v>
      </c>
      <c r="B48" s="67"/>
      <c r="C48" s="86">
        <f>'JOC16_18入力シート'!C49</f>
        <v>0</v>
      </c>
      <c r="D48" s="63"/>
      <c r="E48" s="63"/>
      <c r="F48" s="63"/>
      <c r="G48" s="87">
        <f>'JOC16_18入力シート'!G49</f>
        <v>0</v>
      </c>
      <c r="H48" s="63"/>
      <c r="I48" s="63"/>
      <c r="J48" s="63"/>
      <c r="K48" s="87">
        <f>'JOC16_18入力シート'!K49</f>
        <v>0</v>
      </c>
      <c r="L48" s="63"/>
      <c r="M48" s="63"/>
      <c r="N48" s="63"/>
      <c r="O48" s="83"/>
      <c r="P48" s="89">
        <f>'JOC16_18入力シート'!P49</f>
        <v>0</v>
      </c>
      <c r="Q48" s="301"/>
      <c r="R48" s="301"/>
      <c r="S48" s="301"/>
      <c r="T48" s="301"/>
      <c r="U48" s="301"/>
      <c r="V48" s="301"/>
      <c r="W48" s="91">
        <f>'JOC16_18入力シート'!W49</f>
        <v>0</v>
      </c>
      <c r="X48" s="302"/>
      <c r="Y48" s="302"/>
      <c r="Z48" s="302"/>
      <c r="AA48" s="302"/>
      <c r="AB48" s="302"/>
      <c r="AC48" s="302"/>
      <c r="AD48" s="302"/>
      <c r="AE48" s="303"/>
      <c r="AF48" s="89">
        <f>'JOC16_18入力シート'!AF49</f>
        <v>0</v>
      </c>
      <c r="AG48" s="301"/>
      <c r="AH48" s="301"/>
      <c r="AI48" s="301"/>
      <c r="AJ48" s="301"/>
      <c r="AK48" s="301"/>
      <c r="AL48" s="301"/>
      <c r="AM48" s="301"/>
      <c r="AN48" s="304"/>
      <c r="AO48" s="299">
        <f>'JOC16_18入力シート'!AO49</f>
        <v>0</v>
      </c>
      <c r="AP48" s="83"/>
      <c r="AQ48" s="86">
        <f>'JOC16_18入力シート'!AQ49</f>
        <v>0</v>
      </c>
      <c r="AR48" s="63"/>
      <c r="AS48" s="63"/>
      <c r="AT48" s="87">
        <f>'JOC16_18入力シート'!AT49</f>
        <v>0</v>
      </c>
      <c r="AU48" s="63"/>
      <c r="AV48" s="87">
        <f>'JOC16_18入力シート'!AV49</f>
        <v>0</v>
      </c>
      <c r="AW48" s="83"/>
      <c r="AX48" s="84">
        <f>'JOC16_18入力シート'!AX49</f>
        <v>0</v>
      </c>
      <c r="AY48" s="83"/>
      <c r="AZ48" s="62">
        <f>'JOC16_18入力シート'!AZ49</f>
        <v>0</v>
      </c>
      <c r="BA48" s="63"/>
      <c r="BB48" s="63">
        <f>'JOC16_18入力シート'!BB49</f>
        <v>0</v>
      </c>
      <c r="BC48" s="85"/>
      <c r="BD48" s="84">
        <f>'JOC16_18入力シート'!BD49</f>
        <v>0</v>
      </c>
      <c r="BE48" s="63"/>
      <c r="BF48" s="63">
        <f>'JOC16_18入力シート'!BF49</f>
        <v>0</v>
      </c>
      <c r="BG48" s="83"/>
      <c r="BH48" s="79" t="str">
        <f>'JOC16_18入力シート'!BH49</f>
        <v>A</v>
      </c>
      <c r="BI48" s="80"/>
      <c r="BJ48" s="63">
        <f>'JOC16_18入力シート'!BJ49</f>
        <v>0</v>
      </c>
      <c r="BK48" s="300"/>
      <c r="BL48" s="178">
        <f>'JOC16_18入力シート'!BL49</f>
        <v>0</v>
      </c>
      <c r="BM48" s="179"/>
      <c r="BN48" s="179">
        <f>'JOC16_18入力シート'!BN49</f>
        <v>0</v>
      </c>
      <c r="BO48" s="180"/>
      <c r="BP48" s="181">
        <f>'JOC16_18入力シート'!BP49</f>
        <v>0</v>
      </c>
      <c r="BQ48" s="182"/>
      <c r="BR48" s="182">
        <f>'JOC16_18入力シート'!BR49</f>
        <v>0</v>
      </c>
      <c r="BS48" s="183"/>
      <c r="BT48" s="15"/>
      <c r="BU48" s="15"/>
      <c r="BV48" s="15"/>
      <c r="BW48" s="15"/>
      <c r="BX48" s="15"/>
      <c r="BY48" s="15"/>
      <c r="BZ48" s="15"/>
      <c r="CA48" s="15"/>
      <c r="CB48" s="15"/>
      <c r="CC48" s="15"/>
      <c r="CD48" s="15"/>
      <c r="CE48" s="15"/>
      <c r="CF48" s="15"/>
      <c r="CG48" s="15"/>
      <c r="CH48" s="15"/>
      <c r="CI48" s="15"/>
      <c r="CJ48" s="15"/>
      <c r="CK48" s="15"/>
      <c r="CL48" s="15"/>
      <c r="CM48" s="15"/>
      <c r="CN48" s="227"/>
      <c r="CO48" s="1">
        <v>5</v>
      </c>
      <c r="CP48" s="223" t="e">
        <f>VLOOKUP("E5",WORK!K3:L72,2,FALSE)</f>
        <v>#N/A</v>
      </c>
      <c r="CQ48" s="224"/>
      <c r="CR48" s="224"/>
      <c r="CS48" s="224"/>
      <c r="CT48" s="224"/>
      <c r="CU48" s="224"/>
      <c r="CV48" s="224"/>
      <c r="CW48" s="233"/>
      <c r="CX48" s="1">
        <v>45</v>
      </c>
      <c r="CY48" s="223" t="e">
        <f>VLOOKUP("A45",WORK!$P$3:$Q$72,2,FALSE)</f>
        <v>#N/A</v>
      </c>
      <c r="CZ48" s="224"/>
      <c r="DA48" s="224"/>
      <c r="DB48" s="224"/>
      <c r="DC48" s="224"/>
      <c r="DD48" s="224"/>
      <c r="DE48" s="225"/>
    </row>
    <row r="49" spans="1:109" ht="18" customHeight="1">
      <c r="A49" s="66">
        <v>26</v>
      </c>
      <c r="B49" s="67"/>
      <c r="C49" s="86">
        <f>'JOC16_18入力シート'!C50</f>
        <v>0</v>
      </c>
      <c r="D49" s="63"/>
      <c r="E49" s="63"/>
      <c r="F49" s="63"/>
      <c r="G49" s="87">
        <f>'JOC16_18入力シート'!G50</f>
        <v>0</v>
      </c>
      <c r="H49" s="63"/>
      <c r="I49" s="63"/>
      <c r="J49" s="63"/>
      <c r="K49" s="87">
        <f>'JOC16_18入力シート'!K50</f>
        <v>0</v>
      </c>
      <c r="L49" s="63"/>
      <c r="M49" s="63"/>
      <c r="N49" s="63"/>
      <c r="O49" s="83"/>
      <c r="P49" s="89">
        <f>'JOC16_18入力シート'!P50</f>
        <v>0</v>
      </c>
      <c r="Q49" s="301"/>
      <c r="R49" s="301"/>
      <c r="S49" s="301"/>
      <c r="T49" s="301"/>
      <c r="U49" s="301"/>
      <c r="V49" s="301"/>
      <c r="W49" s="91">
        <f>'JOC16_18入力シート'!W50</f>
        <v>0</v>
      </c>
      <c r="X49" s="302"/>
      <c r="Y49" s="302"/>
      <c r="Z49" s="302"/>
      <c r="AA49" s="302"/>
      <c r="AB49" s="302"/>
      <c r="AC49" s="302"/>
      <c r="AD49" s="302"/>
      <c r="AE49" s="303"/>
      <c r="AF49" s="89">
        <f>'JOC16_18入力シート'!AF50</f>
        <v>0</v>
      </c>
      <c r="AG49" s="301"/>
      <c r="AH49" s="301"/>
      <c r="AI49" s="301"/>
      <c r="AJ49" s="301"/>
      <c r="AK49" s="301"/>
      <c r="AL49" s="301"/>
      <c r="AM49" s="301"/>
      <c r="AN49" s="304"/>
      <c r="AO49" s="299">
        <f>'JOC16_18入力シート'!AO50</f>
        <v>0</v>
      </c>
      <c r="AP49" s="83"/>
      <c r="AQ49" s="86">
        <f>'JOC16_18入力シート'!AQ50</f>
        <v>0</v>
      </c>
      <c r="AR49" s="63"/>
      <c r="AS49" s="63"/>
      <c r="AT49" s="87">
        <f>'JOC16_18入力シート'!AT50</f>
        <v>0</v>
      </c>
      <c r="AU49" s="63"/>
      <c r="AV49" s="87">
        <f>'JOC16_18入力シート'!AV50</f>
        <v>0</v>
      </c>
      <c r="AW49" s="83"/>
      <c r="AX49" s="84">
        <f>'JOC16_18入力シート'!AX50</f>
        <v>0</v>
      </c>
      <c r="AY49" s="83"/>
      <c r="AZ49" s="62">
        <f>'JOC16_18入力シート'!AZ50</f>
        <v>0</v>
      </c>
      <c r="BA49" s="63"/>
      <c r="BB49" s="63">
        <f>'JOC16_18入力シート'!BB50</f>
        <v>0</v>
      </c>
      <c r="BC49" s="85"/>
      <c r="BD49" s="84">
        <f>'JOC16_18入力シート'!BD50</f>
        <v>0</v>
      </c>
      <c r="BE49" s="63"/>
      <c r="BF49" s="63">
        <f>'JOC16_18入力シート'!BF50</f>
        <v>0</v>
      </c>
      <c r="BG49" s="83"/>
      <c r="BH49" s="79" t="str">
        <f>'JOC16_18入力シート'!BH50</f>
        <v>A</v>
      </c>
      <c r="BI49" s="80"/>
      <c r="BJ49" s="63">
        <f>'JOC16_18入力シート'!BJ50</f>
        <v>0</v>
      </c>
      <c r="BK49" s="300"/>
      <c r="BL49" s="178">
        <f>'JOC16_18入力シート'!BL50</f>
        <v>0</v>
      </c>
      <c r="BM49" s="179"/>
      <c r="BN49" s="179">
        <f>'JOC16_18入力シート'!BN50</f>
        <v>0</v>
      </c>
      <c r="BO49" s="180"/>
      <c r="BP49" s="181">
        <f>'JOC16_18入力シート'!BP50</f>
        <v>0</v>
      </c>
      <c r="BQ49" s="182"/>
      <c r="BR49" s="182">
        <f>'JOC16_18入力シート'!BR50</f>
        <v>0</v>
      </c>
      <c r="BS49" s="183"/>
      <c r="BT49" s="15"/>
      <c r="BU49" s="15"/>
      <c r="BV49" s="15"/>
      <c r="BW49" s="15"/>
      <c r="BX49" s="15"/>
      <c r="BY49" s="15"/>
      <c r="BZ49" s="15"/>
      <c r="CA49" s="15"/>
      <c r="CB49" s="15"/>
      <c r="CC49" s="15"/>
      <c r="CD49" s="15"/>
      <c r="CE49" s="15"/>
      <c r="CF49" s="15"/>
      <c r="CG49" s="15"/>
      <c r="CH49" s="15"/>
      <c r="CI49" s="15"/>
      <c r="CJ49" s="15"/>
      <c r="CK49" s="15"/>
      <c r="CL49" s="15"/>
      <c r="CM49" s="15"/>
      <c r="CN49" s="227"/>
      <c r="CO49" s="1">
        <v>6</v>
      </c>
      <c r="CP49" s="223" t="e">
        <f>VLOOKUP("E6",WORK!K3:L72,2,FALSE)</f>
        <v>#N/A</v>
      </c>
      <c r="CQ49" s="224"/>
      <c r="CR49" s="224"/>
      <c r="CS49" s="224"/>
      <c r="CT49" s="224"/>
      <c r="CU49" s="224"/>
      <c r="CV49" s="224"/>
      <c r="CW49" s="233"/>
      <c r="CX49" s="1">
        <v>46</v>
      </c>
      <c r="CY49" s="223" t="e">
        <f>VLOOKUP("A46",WORK!$P$3:$Q$72,2,FALSE)</f>
        <v>#N/A</v>
      </c>
      <c r="CZ49" s="224"/>
      <c r="DA49" s="224"/>
      <c r="DB49" s="224"/>
      <c r="DC49" s="224"/>
      <c r="DD49" s="224"/>
      <c r="DE49" s="225"/>
    </row>
    <row r="50" spans="1:109" ht="18" customHeight="1">
      <c r="A50" s="66">
        <v>27</v>
      </c>
      <c r="B50" s="67"/>
      <c r="C50" s="86">
        <f>'JOC16_18入力シート'!C51</f>
        <v>0</v>
      </c>
      <c r="D50" s="63"/>
      <c r="E50" s="63"/>
      <c r="F50" s="63"/>
      <c r="G50" s="87">
        <f>'JOC16_18入力シート'!G51</f>
        <v>0</v>
      </c>
      <c r="H50" s="63"/>
      <c r="I50" s="63"/>
      <c r="J50" s="63"/>
      <c r="K50" s="87">
        <f>'JOC16_18入力シート'!K51</f>
        <v>0</v>
      </c>
      <c r="L50" s="63"/>
      <c r="M50" s="63"/>
      <c r="N50" s="63"/>
      <c r="O50" s="83"/>
      <c r="P50" s="89">
        <f>'JOC16_18入力シート'!P51</f>
        <v>0</v>
      </c>
      <c r="Q50" s="301"/>
      <c r="R50" s="301"/>
      <c r="S50" s="301"/>
      <c r="T50" s="301"/>
      <c r="U50" s="301"/>
      <c r="V50" s="301"/>
      <c r="W50" s="91">
        <f>'JOC16_18入力シート'!W51</f>
        <v>0</v>
      </c>
      <c r="X50" s="302"/>
      <c r="Y50" s="302"/>
      <c r="Z50" s="302"/>
      <c r="AA50" s="302"/>
      <c r="AB50" s="302"/>
      <c r="AC50" s="302"/>
      <c r="AD50" s="302"/>
      <c r="AE50" s="303"/>
      <c r="AF50" s="89">
        <f>'JOC16_18入力シート'!AF51</f>
        <v>0</v>
      </c>
      <c r="AG50" s="301"/>
      <c r="AH50" s="301"/>
      <c r="AI50" s="301"/>
      <c r="AJ50" s="301"/>
      <c r="AK50" s="301"/>
      <c r="AL50" s="301"/>
      <c r="AM50" s="301"/>
      <c r="AN50" s="304"/>
      <c r="AO50" s="299">
        <f>'JOC16_18入力シート'!AO51</f>
        <v>0</v>
      </c>
      <c r="AP50" s="83"/>
      <c r="AQ50" s="86">
        <f>'JOC16_18入力シート'!AQ51</f>
        <v>0</v>
      </c>
      <c r="AR50" s="63"/>
      <c r="AS50" s="63"/>
      <c r="AT50" s="87">
        <f>'JOC16_18入力シート'!AT51</f>
        <v>0</v>
      </c>
      <c r="AU50" s="63"/>
      <c r="AV50" s="87">
        <f>'JOC16_18入力シート'!AV51</f>
        <v>0</v>
      </c>
      <c r="AW50" s="83"/>
      <c r="AX50" s="84">
        <f>'JOC16_18入力シート'!AX51</f>
        <v>0</v>
      </c>
      <c r="AY50" s="83"/>
      <c r="AZ50" s="62">
        <f>'JOC16_18入力シート'!AZ51</f>
        <v>0</v>
      </c>
      <c r="BA50" s="63"/>
      <c r="BB50" s="63">
        <f>'JOC16_18入力シート'!BB51</f>
        <v>0</v>
      </c>
      <c r="BC50" s="85"/>
      <c r="BD50" s="84">
        <f>'JOC16_18入力シート'!BD51</f>
        <v>0</v>
      </c>
      <c r="BE50" s="63"/>
      <c r="BF50" s="63">
        <f>'JOC16_18入力シート'!BF51</f>
        <v>0</v>
      </c>
      <c r="BG50" s="83"/>
      <c r="BH50" s="79" t="str">
        <f>'JOC16_18入力シート'!BH51</f>
        <v>A</v>
      </c>
      <c r="BI50" s="80"/>
      <c r="BJ50" s="63">
        <f>'JOC16_18入力シート'!BJ51</f>
        <v>0</v>
      </c>
      <c r="BK50" s="300"/>
      <c r="BL50" s="178">
        <f>'JOC16_18入力シート'!BL51</f>
        <v>0</v>
      </c>
      <c r="BM50" s="179"/>
      <c r="BN50" s="179">
        <f>'JOC16_18入力シート'!BN51</f>
        <v>0</v>
      </c>
      <c r="BO50" s="180"/>
      <c r="BP50" s="181">
        <f>'JOC16_18入力シート'!BP51</f>
        <v>0</v>
      </c>
      <c r="BQ50" s="182"/>
      <c r="BR50" s="182">
        <f>'JOC16_18入力シート'!BR51</f>
        <v>0</v>
      </c>
      <c r="BS50" s="183"/>
      <c r="BT50" s="15"/>
      <c r="BU50" s="15"/>
      <c r="BV50" s="15"/>
      <c r="BW50" s="15"/>
      <c r="BX50" s="15"/>
      <c r="BY50" s="15"/>
      <c r="BZ50" s="15"/>
      <c r="CA50" s="15"/>
      <c r="CB50" s="15"/>
      <c r="CC50" s="15"/>
      <c r="CD50" s="15"/>
      <c r="CE50" s="15"/>
      <c r="CF50" s="15"/>
      <c r="CG50" s="15"/>
      <c r="CH50" s="15"/>
      <c r="CI50" s="15"/>
      <c r="CJ50" s="15"/>
      <c r="CK50" s="15"/>
      <c r="CL50" s="15"/>
      <c r="CM50" s="15"/>
      <c r="CN50" s="227"/>
      <c r="CO50" s="1">
        <v>7</v>
      </c>
      <c r="CP50" s="223" t="e">
        <f>VLOOKUP("E7",WORK!K3:L72,2,FALSE)</f>
        <v>#N/A</v>
      </c>
      <c r="CQ50" s="224"/>
      <c r="CR50" s="224"/>
      <c r="CS50" s="224"/>
      <c r="CT50" s="224"/>
      <c r="CU50" s="224"/>
      <c r="CV50" s="224"/>
      <c r="CW50" s="233"/>
      <c r="CX50" s="1">
        <v>47</v>
      </c>
      <c r="CY50" s="223" t="e">
        <f>VLOOKUP("A47",WORK!$P$3:$Q$72,2,FALSE)</f>
        <v>#N/A</v>
      </c>
      <c r="CZ50" s="224"/>
      <c r="DA50" s="224"/>
      <c r="DB50" s="224"/>
      <c r="DC50" s="224"/>
      <c r="DD50" s="224"/>
      <c r="DE50" s="225"/>
    </row>
    <row r="51" spans="1:109" ht="18" customHeight="1">
      <c r="A51" s="66">
        <v>28</v>
      </c>
      <c r="B51" s="67"/>
      <c r="C51" s="86">
        <f>'JOC16_18入力シート'!C52</f>
        <v>0</v>
      </c>
      <c r="D51" s="63"/>
      <c r="E51" s="63"/>
      <c r="F51" s="63"/>
      <c r="G51" s="87">
        <f>'JOC16_18入力シート'!G52</f>
        <v>0</v>
      </c>
      <c r="H51" s="63"/>
      <c r="I51" s="63"/>
      <c r="J51" s="63"/>
      <c r="K51" s="87">
        <f>'JOC16_18入力シート'!K52</f>
        <v>0</v>
      </c>
      <c r="L51" s="63"/>
      <c r="M51" s="63"/>
      <c r="N51" s="63"/>
      <c r="O51" s="83"/>
      <c r="P51" s="89">
        <f>'JOC16_18入力シート'!P52</f>
        <v>0</v>
      </c>
      <c r="Q51" s="301"/>
      <c r="R51" s="301"/>
      <c r="S51" s="301"/>
      <c r="T51" s="301"/>
      <c r="U51" s="301"/>
      <c r="V51" s="301"/>
      <c r="W51" s="91">
        <f>'JOC16_18入力シート'!W52</f>
        <v>0</v>
      </c>
      <c r="X51" s="302"/>
      <c r="Y51" s="302"/>
      <c r="Z51" s="302"/>
      <c r="AA51" s="302"/>
      <c r="AB51" s="302"/>
      <c r="AC51" s="302"/>
      <c r="AD51" s="302"/>
      <c r="AE51" s="303"/>
      <c r="AF51" s="89">
        <f>'JOC16_18入力シート'!AF52</f>
        <v>0</v>
      </c>
      <c r="AG51" s="301"/>
      <c r="AH51" s="301"/>
      <c r="AI51" s="301"/>
      <c r="AJ51" s="301"/>
      <c r="AK51" s="301"/>
      <c r="AL51" s="301"/>
      <c r="AM51" s="301"/>
      <c r="AN51" s="304"/>
      <c r="AO51" s="299">
        <f>'JOC16_18入力シート'!AO52</f>
        <v>0</v>
      </c>
      <c r="AP51" s="83"/>
      <c r="AQ51" s="86">
        <f>'JOC16_18入力シート'!AQ52</f>
        <v>0</v>
      </c>
      <c r="AR51" s="63"/>
      <c r="AS51" s="63"/>
      <c r="AT51" s="87">
        <f>'JOC16_18入力シート'!AT52</f>
        <v>0</v>
      </c>
      <c r="AU51" s="63"/>
      <c r="AV51" s="87">
        <f>'JOC16_18入力シート'!AV52</f>
        <v>0</v>
      </c>
      <c r="AW51" s="83"/>
      <c r="AX51" s="84">
        <f>'JOC16_18入力シート'!AX52</f>
        <v>0</v>
      </c>
      <c r="AY51" s="83"/>
      <c r="AZ51" s="62">
        <f>'JOC16_18入力シート'!AZ52</f>
        <v>0</v>
      </c>
      <c r="BA51" s="63"/>
      <c r="BB51" s="63">
        <f>'JOC16_18入力シート'!BB52</f>
        <v>0</v>
      </c>
      <c r="BC51" s="85"/>
      <c r="BD51" s="84">
        <f>'JOC16_18入力シート'!BD52</f>
        <v>0</v>
      </c>
      <c r="BE51" s="63"/>
      <c r="BF51" s="63">
        <f>'JOC16_18入力シート'!BF52</f>
        <v>0</v>
      </c>
      <c r="BG51" s="83"/>
      <c r="BH51" s="79" t="str">
        <f>'JOC16_18入力シート'!BH52</f>
        <v>A</v>
      </c>
      <c r="BI51" s="80"/>
      <c r="BJ51" s="63">
        <f>'JOC16_18入力シート'!BJ52</f>
        <v>0</v>
      </c>
      <c r="BK51" s="300"/>
      <c r="BL51" s="178">
        <f>'JOC16_18入力シート'!BL52</f>
        <v>0</v>
      </c>
      <c r="BM51" s="179"/>
      <c r="BN51" s="179">
        <f>'JOC16_18入力シート'!BN52</f>
        <v>0</v>
      </c>
      <c r="BO51" s="180"/>
      <c r="BP51" s="181">
        <f>'JOC16_18入力シート'!BP52</f>
        <v>0</v>
      </c>
      <c r="BQ51" s="182"/>
      <c r="BR51" s="182">
        <f>'JOC16_18入力シート'!BR52</f>
        <v>0</v>
      </c>
      <c r="BS51" s="183"/>
      <c r="BT51" s="15"/>
      <c r="BU51" s="15"/>
      <c r="BV51" s="15"/>
      <c r="BW51" s="15"/>
      <c r="BX51" s="15"/>
      <c r="BY51" s="15"/>
      <c r="BZ51" s="15"/>
      <c r="CA51" s="15"/>
      <c r="CB51" s="15"/>
      <c r="CC51" s="15"/>
      <c r="CD51" s="15"/>
      <c r="CE51" s="15"/>
      <c r="CF51" s="15"/>
      <c r="CG51" s="15"/>
      <c r="CH51" s="15"/>
      <c r="CI51" s="15"/>
      <c r="CJ51" s="15"/>
      <c r="CK51" s="15"/>
      <c r="CL51" s="15"/>
      <c r="CM51" s="15"/>
      <c r="CN51" s="227"/>
      <c r="CO51" s="1">
        <v>8</v>
      </c>
      <c r="CP51" s="223" t="e">
        <f>VLOOKUP("E8",WORK!K3:L72,2,FALSE)</f>
        <v>#N/A</v>
      </c>
      <c r="CQ51" s="224"/>
      <c r="CR51" s="224"/>
      <c r="CS51" s="224"/>
      <c r="CT51" s="224"/>
      <c r="CU51" s="224"/>
      <c r="CV51" s="224"/>
      <c r="CW51" s="233"/>
      <c r="CX51" s="1">
        <v>48</v>
      </c>
      <c r="CY51" s="223" t="e">
        <f>VLOOKUP("A48",WORK!$P$3:$Q$72,2,FALSE)</f>
        <v>#N/A</v>
      </c>
      <c r="CZ51" s="224"/>
      <c r="DA51" s="224"/>
      <c r="DB51" s="224"/>
      <c r="DC51" s="224"/>
      <c r="DD51" s="224"/>
      <c r="DE51" s="225"/>
    </row>
    <row r="52" spans="1:109" ht="18" customHeight="1">
      <c r="A52" s="66">
        <v>29</v>
      </c>
      <c r="B52" s="67"/>
      <c r="C52" s="86">
        <f>'JOC16_18入力シート'!C53</f>
        <v>0</v>
      </c>
      <c r="D52" s="63"/>
      <c r="E52" s="63"/>
      <c r="F52" s="63"/>
      <c r="G52" s="87">
        <f>'JOC16_18入力シート'!G53</f>
        <v>0</v>
      </c>
      <c r="H52" s="63"/>
      <c r="I52" s="63"/>
      <c r="J52" s="63"/>
      <c r="K52" s="87">
        <f>'JOC16_18入力シート'!K53</f>
        <v>0</v>
      </c>
      <c r="L52" s="63"/>
      <c r="M52" s="63"/>
      <c r="N52" s="63"/>
      <c r="O52" s="83"/>
      <c r="P52" s="89">
        <f>'JOC16_18入力シート'!P53</f>
        <v>0</v>
      </c>
      <c r="Q52" s="301"/>
      <c r="R52" s="301"/>
      <c r="S52" s="301"/>
      <c r="T52" s="301"/>
      <c r="U52" s="301"/>
      <c r="V52" s="301"/>
      <c r="W52" s="91">
        <f>'JOC16_18入力シート'!W53</f>
        <v>0</v>
      </c>
      <c r="X52" s="302"/>
      <c r="Y52" s="302"/>
      <c r="Z52" s="302"/>
      <c r="AA52" s="302"/>
      <c r="AB52" s="302"/>
      <c r="AC52" s="302"/>
      <c r="AD52" s="302"/>
      <c r="AE52" s="303"/>
      <c r="AF52" s="89">
        <f>'JOC16_18入力シート'!AF53</f>
        <v>0</v>
      </c>
      <c r="AG52" s="301"/>
      <c r="AH52" s="301"/>
      <c r="AI52" s="301"/>
      <c r="AJ52" s="301"/>
      <c r="AK52" s="301"/>
      <c r="AL52" s="301"/>
      <c r="AM52" s="301"/>
      <c r="AN52" s="304"/>
      <c r="AO52" s="299">
        <f>'JOC16_18入力シート'!AO53</f>
        <v>0</v>
      </c>
      <c r="AP52" s="83"/>
      <c r="AQ52" s="86">
        <f>'JOC16_18入力シート'!AQ53</f>
        <v>0</v>
      </c>
      <c r="AR52" s="63"/>
      <c r="AS52" s="63"/>
      <c r="AT52" s="87">
        <f>'JOC16_18入力シート'!AT53</f>
        <v>0</v>
      </c>
      <c r="AU52" s="63"/>
      <c r="AV52" s="87">
        <f>'JOC16_18入力シート'!AV53</f>
        <v>0</v>
      </c>
      <c r="AW52" s="83"/>
      <c r="AX52" s="84">
        <f>'JOC16_18入力シート'!AX53</f>
        <v>0</v>
      </c>
      <c r="AY52" s="83"/>
      <c r="AZ52" s="62">
        <f>'JOC16_18入力シート'!AZ53</f>
        <v>0</v>
      </c>
      <c r="BA52" s="63"/>
      <c r="BB52" s="63">
        <f>'JOC16_18入力シート'!BB53</f>
        <v>0</v>
      </c>
      <c r="BC52" s="85"/>
      <c r="BD52" s="84">
        <f>'JOC16_18入力シート'!BD53</f>
        <v>0</v>
      </c>
      <c r="BE52" s="63"/>
      <c r="BF52" s="63">
        <f>'JOC16_18入力シート'!BF53</f>
        <v>0</v>
      </c>
      <c r="BG52" s="83"/>
      <c r="BH52" s="79" t="str">
        <f>'JOC16_18入力シート'!BH53</f>
        <v>A</v>
      </c>
      <c r="BI52" s="80"/>
      <c r="BJ52" s="63">
        <f>'JOC16_18入力シート'!BJ53</f>
        <v>0</v>
      </c>
      <c r="BK52" s="300"/>
      <c r="BL52" s="178">
        <f>'JOC16_18入力シート'!BL53</f>
        <v>0</v>
      </c>
      <c r="BM52" s="179"/>
      <c r="BN52" s="179">
        <f>'JOC16_18入力シート'!BN53</f>
        <v>0</v>
      </c>
      <c r="BO52" s="180"/>
      <c r="BP52" s="181">
        <f>'JOC16_18入力シート'!BP53</f>
        <v>0</v>
      </c>
      <c r="BQ52" s="182"/>
      <c r="BR52" s="182">
        <f>'JOC16_18入力シート'!BR53</f>
        <v>0</v>
      </c>
      <c r="BS52" s="183"/>
      <c r="BT52" s="15"/>
      <c r="BU52" s="15"/>
      <c r="BV52" s="15"/>
      <c r="BW52" s="15"/>
      <c r="BX52" s="15"/>
      <c r="BY52" s="15"/>
      <c r="BZ52" s="15"/>
      <c r="CA52" s="15"/>
      <c r="CB52" s="15"/>
      <c r="CC52" s="15"/>
      <c r="CD52" s="15"/>
      <c r="CE52" s="15"/>
      <c r="CF52" s="15"/>
      <c r="CG52" s="15"/>
      <c r="CH52" s="15"/>
      <c r="CI52" s="15"/>
      <c r="CJ52" s="15"/>
      <c r="CK52" s="15"/>
      <c r="CL52" s="15"/>
      <c r="CM52" s="15"/>
      <c r="CN52" s="227"/>
      <c r="CO52" s="6" t="s">
        <v>29</v>
      </c>
      <c r="CP52" s="223" t="e">
        <f>VLOOKUP("ER1",WORK!K3:L72,2,FALSE)</f>
        <v>#N/A</v>
      </c>
      <c r="CQ52" s="224"/>
      <c r="CR52" s="224"/>
      <c r="CS52" s="224"/>
      <c r="CT52" s="224"/>
      <c r="CU52" s="224"/>
      <c r="CV52" s="224"/>
      <c r="CW52" s="233"/>
      <c r="CX52" s="1">
        <v>49</v>
      </c>
      <c r="CY52" s="223" t="e">
        <f>VLOOKUP("A49",WORK!$P$3:$Q$72,2,FALSE)</f>
        <v>#N/A</v>
      </c>
      <c r="CZ52" s="224"/>
      <c r="DA52" s="224"/>
      <c r="DB52" s="224"/>
      <c r="DC52" s="224"/>
      <c r="DD52" s="224"/>
      <c r="DE52" s="225"/>
    </row>
    <row r="53" spans="1:109" ht="18" customHeight="1">
      <c r="A53" s="66">
        <v>30</v>
      </c>
      <c r="B53" s="67"/>
      <c r="C53" s="86">
        <f>'JOC16_18入力シート'!C54</f>
        <v>0</v>
      </c>
      <c r="D53" s="63"/>
      <c r="E53" s="63"/>
      <c r="F53" s="63"/>
      <c r="G53" s="87">
        <f>'JOC16_18入力シート'!G54</f>
        <v>0</v>
      </c>
      <c r="H53" s="63"/>
      <c r="I53" s="63"/>
      <c r="J53" s="63"/>
      <c r="K53" s="87">
        <f>'JOC16_18入力シート'!K54</f>
        <v>0</v>
      </c>
      <c r="L53" s="63"/>
      <c r="M53" s="63"/>
      <c r="N53" s="63"/>
      <c r="O53" s="83"/>
      <c r="P53" s="89">
        <f>'JOC16_18入力シート'!P54</f>
        <v>0</v>
      </c>
      <c r="Q53" s="301"/>
      <c r="R53" s="301"/>
      <c r="S53" s="301"/>
      <c r="T53" s="301"/>
      <c r="U53" s="301"/>
      <c r="V53" s="301"/>
      <c r="W53" s="91">
        <f>'JOC16_18入力シート'!W54</f>
        <v>0</v>
      </c>
      <c r="X53" s="302"/>
      <c r="Y53" s="302"/>
      <c r="Z53" s="302"/>
      <c r="AA53" s="302"/>
      <c r="AB53" s="302"/>
      <c r="AC53" s="302"/>
      <c r="AD53" s="302"/>
      <c r="AE53" s="303"/>
      <c r="AF53" s="89">
        <f>'JOC16_18入力シート'!AF54</f>
        <v>0</v>
      </c>
      <c r="AG53" s="301"/>
      <c r="AH53" s="301"/>
      <c r="AI53" s="301"/>
      <c r="AJ53" s="301"/>
      <c r="AK53" s="301"/>
      <c r="AL53" s="301"/>
      <c r="AM53" s="301"/>
      <c r="AN53" s="304"/>
      <c r="AO53" s="299">
        <f>'JOC16_18入力シート'!AO54</f>
        <v>0</v>
      </c>
      <c r="AP53" s="83"/>
      <c r="AQ53" s="86">
        <f>'JOC16_18入力シート'!AQ54</f>
        <v>0</v>
      </c>
      <c r="AR53" s="63"/>
      <c r="AS53" s="63"/>
      <c r="AT53" s="87">
        <f>'JOC16_18入力シート'!AT54</f>
        <v>0</v>
      </c>
      <c r="AU53" s="63"/>
      <c r="AV53" s="87">
        <f>'JOC16_18入力シート'!AV54</f>
        <v>0</v>
      </c>
      <c r="AW53" s="83"/>
      <c r="AX53" s="84">
        <f>'JOC16_18入力シート'!AX54</f>
        <v>0</v>
      </c>
      <c r="AY53" s="83"/>
      <c r="AZ53" s="62">
        <f>'JOC16_18入力シート'!AZ54</f>
        <v>0</v>
      </c>
      <c r="BA53" s="63"/>
      <c r="BB53" s="63">
        <f>'JOC16_18入力シート'!BB54</f>
        <v>0</v>
      </c>
      <c r="BC53" s="85"/>
      <c r="BD53" s="84">
        <f>'JOC16_18入力シート'!BD54</f>
        <v>0</v>
      </c>
      <c r="BE53" s="63"/>
      <c r="BF53" s="63">
        <f>'JOC16_18入力シート'!BF54</f>
        <v>0</v>
      </c>
      <c r="BG53" s="83"/>
      <c r="BH53" s="79" t="str">
        <f>'JOC16_18入力シート'!BH54</f>
        <v>A</v>
      </c>
      <c r="BI53" s="80"/>
      <c r="BJ53" s="63">
        <f>'JOC16_18入力シート'!BJ54</f>
        <v>0</v>
      </c>
      <c r="BK53" s="300"/>
      <c r="BL53" s="178">
        <f>'JOC16_18入力シート'!BL54</f>
        <v>0</v>
      </c>
      <c r="BM53" s="179"/>
      <c r="BN53" s="179">
        <f>'JOC16_18入力シート'!BN54</f>
        <v>0</v>
      </c>
      <c r="BO53" s="180"/>
      <c r="BP53" s="181">
        <f>'JOC16_18入力シート'!BP54</f>
        <v>0</v>
      </c>
      <c r="BQ53" s="182"/>
      <c r="BR53" s="182">
        <f>'JOC16_18入力シート'!BR54</f>
        <v>0</v>
      </c>
      <c r="BS53" s="183"/>
      <c r="BT53" s="15"/>
      <c r="BU53" s="15"/>
      <c r="BV53" s="15"/>
      <c r="BW53" s="15"/>
      <c r="BX53" s="15"/>
      <c r="BY53" s="15"/>
      <c r="BZ53" s="15"/>
      <c r="CA53" s="15"/>
      <c r="CB53" s="15"/>
      <c r="CC53" s="15"/>
      <c r="CD53" s="15"/>
      <c r="CE53" s="15"/>
      <c r="CF53" s="15"/>
      <c r="CG53" s="15"/>
      <c r="CH53" s="15"/>
      <c r="CI53" s="15"/>
      <c r="CJ53" s="15"/>
      <c r="CK53" s="15"/>
      <c r="CL53" s="15"/>
      <c r="CM53" s="15"/>
      <c r="CN53" s="228"/>
      <c r="CO53" s="6" t="s">
        <v>30</v>
      </c>
      <c r="CP53" s="223" t="e">
        <f>VLOOKUP("ER2",WORK!K3:L72,2,FALSE)</f>
        <v>#N/A</v>
      </c>
      <c r="CQ53" s="224"/>
      <c r="CR53" s="224"/>
      <c r="CS53" s="224"/>
      <c r="CT53" s="224"/>
      <c r="CU53" s="224"/>
      <c r="CV53" s="224"/>
      <c r="CW53" s="233"/>
      <c r="CX53" s="1">
        <v>50</v>
      </c>
      <c r="CY53" s="223" t="e">
        <f>VLOOKUP("A50",WORK!$P$3:$Q$72,2,FALSE)</f>
        <v>#N/A</v>
      </c>
      <c r="CZ53" s="224"/>
      <c r="DA53" s="224"/>
      <c r="DB53" s="224"/>
      <c r="DC53" s="224"/>
      <c r="DD53" s="224"/>
      <c r="DE53" s="225"/>
    </row>
    <row r="54" spans="1:109" ht="18" customHeight="1">
      <c r="A54" s="66">
        <v>31</v>
      </c>
      <c r="B54" s="67"/>
      <c r="C54" s="86">
        <f>'JOC16_18入力シート'!C55</f>
        <v>0</v>
      </c>
      <c r="D54" s="63"/>
      <c r="E54" s="63"/>
      <c r="F54" s="63"/>
      <c r="G54" s="87">
        <f>'JOC16_18入力シート'!G55</f>
        <v>0</v>
      </c>
      <c r="H54" s="63"/>
      <c r="I54" s="63"/>
      <c r="J54" s="63"/>
      <c r="K54" s="87">
        <f>'JOC16_18入力シート'!K55</f>
        <v>0</v>
      </c>
      <c r="L54" s="63"/>
      <c r="M54" s="63"/>
      <c r="N54" s="63"/>
      <c r="O54" s="83"/>
      <c r="P54" s="89">
        <f>'JOC16_18入力シート'!P55</f>
        <v>0</v>
      </c>
      <c r="Q54" s="301"/>
      <c r="R54" s="301"/>
      <c r="S54" s="301"/>
      <c r="T54" s="301"/>
      <c r="U54" s="301"/>
      <c r="V54" s="301"/>
      <c r="W54" s="91">
        <f>'JOC16_18入力シート'!W55</f>
        <v>0</v>
      </c>
      <c r="X54" s="302"/>
      <c r="Y54" s="302"/>
      <c r="Z54" s="302"/>
      <c r="AA54" s="302"/>
      <c r="AB54" s="302"/>
      <c r="AC54" s="302"/>
      <c r="AD54" s="302"/>
      <c r="AE54" s="303"/>
      <c r="AF54" s="89">
        <f>'JOC16_18入力シート'!AF55</f>
        <v>0</v>
      </c>
      <c r="AG54" s="301"/>
      <c r="AH54" s="301"/>
      <c r="AI54" s="301"/>
      <c r="AJ54" s="301"/>
      <c r="AK54" s="301"/>
      <c r="AL54" s="301"/>
      <c r="AM54" s="301"/>
      <c r="AN54" s="304"/>
      <c r="AO54" s="299">
        <f>'JOC16_18入力シート'!AO55</f>
        <v>0</v>
      </c>
      <c r="AP54" s="83"/>
      <c r="AQ54" s="86">
        <f>'JOC16_18入力シート'!AQ55</f>
        <v>0</v>
      </c>
      <c r="AR54" s="63"/>
      <c r="AS54" s="63"/>
      <c r="AT54" s="87">
        <f>'JOC16_18入力シート'!AT55</f>
        <v>0</v>
      </c>
      <c r="AU54" s="63"/>
      <c r="AV54" s="87">
        <f>'JOC16_18入力シート'!AV55</f>
        <v>0</v>
      </c>
      <c r="AW54" s="83"/>
      <c r="AX54" s="84">
        <f>'JOC16_18入力シート'!AX55</f>
        <v>0</v>
      </c>
      <c r="AY54" s="83"/>
      <c r="AZ54" s="62">
        <f>'JOC16_18入力シート'!AZ55</f>
        <v>0</v>
      </c>
      <c r="BA54" s="63"/>
      <c r="BB54" s="63">
        <f>'JOC16_18入力シート'!BB55</f>
        <v>0</v>
      </c>
      <c r="BC54" s="85"/>
      <c r="BD54" s="84">
        <f>'JOC16_18入力シート'!BD55</f>
        <v>0</v>
      </c>
      <c r="BE54" s="63"/>
      <c r="BF54" s="63">
        <f>'JOC16_18入力シート'!BF55</f>
        <v>0</v>
      </c>
      <c r="BG54" s="83"/>
      <c r="BH54" s="79" t="str">
        <f>'JOC16_18入力シート'!BH55</f>
        <v>A</v>
      </c>
      <c r="BI54" s="80"/>
      <c r="BJ54" s="63">
        <f>'JOC16_18入力シート'!BJ55</f>
        <v>0</v>
      </c>
      <c r="BK54" s="300"/>
      <c r="BL54" s="178">
        <f>'JOC16_18入力シート'!BL55</f>
        <v>0</v>
      </c>
      <c r="BM54" s="179"/>
      <c r="BN54" s="179">
        <f>'JOC16_18入力シート'!BN55</f>
        <v>0</v>
      </c>
      <c r="BO54" s="180"/>
      <c r="BP54" s="181">
        <f>'JOC16_18入力シート'!BP55</f>
        <v>0</v>
      </c>
      <c r="BQ54" s="182"/>
      <c r="BR54" s="182">
        <f>'JOC16_18入力シート'!BR55</f>
        <v>0</v>
      </c>
      <c r="BS54" s="183"/>
      <c r="BT54" s="15"/>
      <c r="BU54" s="15"/>
      <c r="BV54" s="15"/>
      <c r="BW54" s="15"/>
      <c r="BX54" s="15"/>
      <c r="BY54" s="15"/>
      <c r="BZ54" s="15"/>
      <c r="CA54" s="15"/>
      <c r="CB54" s="15"/>
      <c r="CC54" s="15"/>
      <c r="CD54" s="15"/>
      <c r="CE54" s="15"/>
      <c r="CF54" s="15"/>
      <c r="CG54" s="15"/>
      <c r="CH54" s="15"/>
      <c r="CI54" s="15"/>
      <c r="CJ54" s="15"/>
      <c r="CK54" s="15"/>
      <c r="CL54" s="15"/>
      <c r="CM54" s="15"/>
      <c r="CN54" s="241" t="s">
        <v>43</v>
      </c>
      <c r="CO54" s="1">
        <v>1</v>
      </c>
      <c r="CP54" s="223" t="e">
        <f>VLOOKUP("F1",WORK!K3:L72,2,FALSE)</f>
        <v>#N/A</v>
      </c>
      <c r="CQ54" s="224"/>
      <c r="CR54" s="224"/>
      <c r="CS54" s="224"/>
      <c r="CT54" s="224"/>
      <c r="CU54" s="224"/>
      <c r="CV54" s="225"/>
      <c r="CW54" s="233"/>
      <c r="CX54" s="1">
        <v>51</v>
      </c>
      <c r="CY54" s="223" t="e">
        <f>VLOOKUP("A51",WORK!$P$3:$Q$72,2,FALSE)</f>
        <v>#N/A</v>
      </c>
      <c r="CZ54" s="224"/>
      <c r="DA54" s="224"/>
      <c r="DB54" s="224"/>
      <c r="DC54" s="224"/>
      <c r="DD54" s="224"/>
      <c r="DE54" s="225"/>
    </row>
    <row r="55" spans="1:109" ht="18" customHeight="1">
      <c r="A55" s="66">
        <v>32</v>
      </c>
      <c r="B55" s="67"/>
      <c r="C55" s="86">
        <f>'JOC16_18入力シート'!C56</f>
        <v>0</v>
      </c>
      <c r="D55" s="63"/>
      <c r="E55" s="63"/>
      <c r="F55" s="63"/>
      <c r="G55" s="87">
        <f>'JOC16_18入力シート'!G56</f>
        <v>0</v>
      </c>
      <c r="H55" s="63"/>
      <c r="I55" s="63"/>
      <c r="J55" s="63"/>
      <c r="K55" s="87">
        <f>'JOC16_18入力シート'!K56</f>
        <v>0</v>
      </c>
      <c r="L55" s="63"/>
      <c r="M55" s="63"/>
      <c r="N55" s="63"/>
      <c r="O55" s="83"/>
      <c r="P55" s="89">
        <f>'JOC16_18入力シート'!P56</f>
        <v>0</v>
      </c>
      <c r="Q55" s="301"/>
      <c r="R55" s="301"/>
      <c r="S55" s="301"/>
      <c r="T55" s="301"/>
      <c r="U55" s="301"/>
      <c r="V55" s="301"/>
      <c r="W55" s="91">
        <f>'JOC16_18入力シート'!W56</f>
        <v>0</v>
      </c>
      <c r="X55" s="302"/>
      <c r="Y55" s="302"/>
      <c r="Z55" s="302"/>
      <c r="AA55" s="302"/>
      <c r="AB55" s="302"/>
      <c r="AC55" s="302"/>
      <c r="AD55" s="302"/>
      <c r="AE55" s="303"/>
      <c r="AF55" s="89">
        <f>'JOC16_18入力シート'!AF56</f>
        <v>0</v>
      </c>
      <c r="AG55" s="301"/>
      <c r="AH55" s="301"/>
      <c r="AI55" s="301"/>
      <c r="AJ55" s="301"/>
      <c r="AK55" s="301"/>
      <c r="AL55" s="301"/>
      <c r="AM55" s="301"/>
      <c r="AN55" s="304"/>
      <c r="AO55" s="299">
        <f>'JOC16_18入力シート'!AO56</f>
        <v>0</v>
      </c>
      <c r="AP55" s="83"/>
      <c r="AQ55" s="86">
        <f>'JOC16_18入力シート'!AQ56</f>
        <v>0</v>
      </c>
      <c r="AR55" s="63"/>
      <c r="AS55" s="63"/>
      <c r="AT55" s="87">
        <f>'JOC16_18入力シート'!AT56</f>
        <v>0</v>
      </c>
      <c r="AU55" s="63"/>
      <c r="AV55" s="87">
        <f>'JOC16_18入力シート'!AV56</f>
        <v>0</v>
      </c>
      <c r="AW55" s="83"/>
      <c r="AX55" s="84">
        <f>'JOC16_18入力シート'!AX56</f>
        <v>0</v>
      </c>
      <c r="AY55" s="83"/>
      <c r="AZ55" s="62">
        <f>'JOC16_18入力シート'!AZ56</f>
        <v>0</v>
      </c>
      <c r="BA55" s="63"/>
      <c r="BB55" s="63">
        <f>'JOC16_18入力シート'!BB56</f>
        <v>0</v>
      </c>
      <c r="BC55" s="85"/>
      <c r="BD55" s="84">
        <f>'JOC16_18入力シート'!BD56</f>
        <v>0</v>
      </c>
      <c r="BE55" s="63"/>
      <c r="BF55" s="63">
        <f>'JOC16_18入力シート'!BF56</f>
        <v>0</v>
      </c>
      <c r="BG55" s="83"/>
      <c r="BH55" s="79" t="str">
        <f>'JOC16_18入力シート'!BH56</f>
        <v>A</v>
      </c>
      <c r="BI55" s="80"/>
      <c r="BJ55" s="63">
        <f>'JOC16_18入力シート'!BJ56</f>
        <v>0</v>
      </c>
      <c r="BK55" s="300"/>
      <c r="BL55" s="178">
        <f>'JOC16_18入力シート'!BL56</f>
        <v>0</v>
      </c>
      <c r="BM55" s="179"/>
      <c r="BN55" s="179">
        <f>'JOC16_18入力シート'!BN56</f>
        <v>0</v>
      </c>
      <c r="BO55" s="180"/>
      <c r="BP55" s="181">
        <f>'JOC16_18入力シート'!BP56</f>
        <v>0</v>
      </c>
      <c r="BQ55" s="182"/>
      <c r="BR55" s="182">
        <f>'JOC16_18入力シート'!BR56</f>
        <v>0</v>
      </c>
      <c r="BS55" s="183"/>
      <c r="BT55" s="15"/>
      <c r="BU55" s="15"/>
      <c r="BV55" s="15"/>
      <c r="BW55" s="15"/>
      <c r="BX55" s="15"/>
      <c r="BY55" s="15"/>
      <c r="BZ55" s="15"/>
      <c r="CA55" s="15"/>
      <c r="CB55" s="15"/>
      <c r="CC55" s="15"/>
      <c r="CD55" s="15"/>
      <c r="CE55" s="15"/>
      <c r="CF55" s="15"/>
      <c r="CG55" s="15"/>
      <c r="CH55" s="15"/>
      <c r="CI55" s="15"/>
      <c r="CJ55" s="15"/>
      <c r="CK55" s="15"/>
      <c r="CL55" s="15"/>
      <c r="CM55" s="15"/>
      <c r="CN55" s="227"/>
      <c r="CO55" s="1">
        <v>2</v>
      </c>
      <c r="CP55" s="223" t="e">
        <f>VLOOKUP("F2",WORK!K3:L72,2,FALSE)</f>
        <v>#N/A</v>
      </c>
      <c r="CQ55" s="224"/>
      <c r="CR55" s="224"/>
      <c r="CS55" s="224"/>
      <c r="CT55" s="224"/>
      <c r="CU55" s="224"/>
      <c r="CV55" s="225"/>
      <c r="CW55" s="233"/>
      <c r="CX55" s="1">
        <v>52</v>
      </c>
      <c r="CY55" s="223" t="e">
        <f>VLOOKUP("A52",WORK!$P$3:$Q$72,2,FALSE)</f>
        <v>#N/A</v>
      </c>
      <c r="CZ55" s="224"/>
      <c r="DA55" s="224"/>
      <c r="DB55" s="224"/>
      <c r="DC55" s="224"/>
      <c r="DD55" s="224"/>
      <c r="DE55" s="225"/>
    </row>
    <row r="56" spans="1:109" ht="18" customHeight="1">
      <c r="A56" s="66">
        <v>33</v>
      </c>
      <c r="B56" s="67"/>
      <c r="C56" s="86">
        <f>'JOC16_18入力シート'!C57</f>
        <v>0</v>
      </c>
      <c r="D56" s="63"/>
      <c r="E56" s="63"/>
      <c r="F56" s="63"/>
      <c r="G56" s="87">
        <f>'JOC16_18入力シート'!G57</f>
        <v>0</v>
      </c>
      <c r="H56" s="63"/>
      <c r="I56" s="63"/>
      <c r="J56" s="63"/>
      <c r="K56" s="87">
        <f>'JOC16_18入力シート'!K57</f>
        <v>0</v>
      </c>
      <c r="L56" s="63"/>
      <c r="M56" s="63"/>
      <c r="N56" s="63"/>
      <c r="O56" s="83"/>
      <c r="P56" s="89">
        <f>'JOC16_18入力シート'!P57</f>
        <v>0</v>
      </c>
      <c r="Q56" s="301"/>
      <c r="R56" s="301"/>
      <c r="S56" s="301"/>
      <c r="T56" s="301"/>
      <c r="U56" s="301"/>
      <c r="V56" s="301"/>
      <c r="W56" s="91">
        <f>'JOC16_18入力シート'!W57</f>
        <v>0</v>
      </c>
      <c r="X56" s="302"/>
      <c r="Y56" s="302"/>
      <c r="Z56" s="302"/>
      <c r="AA56" s="302"/>
      <c r="AB56" s="302"/>
      <c r="AC56" s="302"/>
      <c r="AD56" s="302"/>
      <c r="AE56" s="303"/>
      <c r="AF56" s="89">
        <f>'JOC16_18入力シート'!AF57</f>
        <v>0</v>
      </c>
      <c r="AG56" s="301"/>
      <c r="AH56" s="301"/>
      <c r="AI56" s="301"/>
      <c r="AJ56" s="301"/>
      <c r="AK56" s="301"/>
      <c r="AL56" s="301"/>
      <c r="AM56" s="301"/>
      <c r="AN56" s="304"/>
      <c r="AO56" s="299">
        <f>'JOC16_18入力シート'!AO57</f>
        <v>0</v>
      </c>
      <c r="AP56" s="83"/>
      <c r="AQ56" s="86">
        <f>'JOC16_18入力シート'!AQ57</f>
        <v>0</v>
      </c>
      <c r="AR56" s="63"/>
      <c r="AS56" s="63"/>
      <c r="AT56" s="87">
        <f>'JOC16_18入力シート'!AT57</f>
        <v>0</v>
      </c>
      <c r="AU56" s="63"/>
      <c r="AV56" s="87">
        <f>'JOC16_18入力シート'!AV57</f>
        <v>0</v>
      </c>
      <c r="AW56" s="83"/>
      <c r="AX56" s="84">
        <f>'JOC16_18入力シート'!AX57</f>
        <v>0</v>
      </c>
      <c r="AY56" s="83"/>
      <c r="AZ56" s="62">
        <f>'JOC16_18入力シート'!AZ57</f>
        <v>0</v>
      </c>
      <c r="BA56" s="63"/>
      <c r="BB56" s="63">
        <f>'JOC16_18入力シート'!BB57</f>
        <v>0</v>
      </c>
      <c r="BC56" s="85"/>
      <c r="BD56" s="84">
        <f>'JOC16_18入力シート'!BD57</f>
        <v>0</v>
      </c>
      <c r="BE56" s="63"/>
      <c r="BF56" s="63">
        <f>'JOC16_18入力シート'!BF57</f>
        <v>0</v>
      </c>
      <c r="BG56" s="83"/>
      <c r="BH56" s="79" t="str">
        <f>'JOC16_18入力シート'!BH57</f>
        <v>A</v>
      </c>
      <c r="BI56" s="80"/>
      <c r="BJ56" s="63">
        <f>'JOC16_18入力シート'!BJ57</f>
        <v>0</v>
      </c>
      <c r="BK56" s="300"/>
      <c r="BL56" s="178">
        <f>'JOC16_18入力シート'!BL57</f>
        <v>0</v>
      </c>
      <c r="BM56" s="179"/>
      <c r="BN56" s="179">
        <f>'JOC16_18入力シート'!BN57</f>
        <v>0</v>
      </c>
      <c r="BO56" s="180"/>
      <c r="BP56" s="181">
        <f>'JOC16_18入力シート'!BP57</f>
        <v>0</v>
      </c>
      <c r="BQ56" s="182"/>
      <c r="BR56" s="182">
        <f>'JOC16_18入力シート'!BR57</f>
        <v>0</v>
      </c>
      <c r="BS56" s="183"/>
      <c r="BT56" s="15"/>
      <c r="BU56" s="15"/>
      <c r="BV56" s="15"/>
      <c r="BW56" s="15"/>
      <c r="BX56" s="15"/>
      <c r="BY56" s="15"/>
      <c r="BZ56" s="15"/>
      <c r="CA56" s="15"/>
      <c r="CB56" s="15"/>
      <c r="CC56" s="15"/>
      <c r="CD56" s="15"/>
      <c r="CE56" s="15"/>
      <c r="CF56" s="15"/>
      <c r="CG56" s="15"/>
      <c r="CH56" s="15"/>
      <c r="CI56" s="15"/>
      <c r="CJ56" s="15"/>
      <c r="CK56" s="15"/>
      <c r="CL56" s="15"/>
      <c r="CM56" s="15"/>
      <c r="CN56" s="227"/>
      <c r="CO56" s="1">
        <v>3</v>
      </c>
      <c r="CP56" s="223" t="e">
        <f>VLOOKUP("F3",WORK!K3:L72,2,FALSE)</f>
        <v>#N/A</v>
      </c>
      <c r="CQ56" s="224"/>
      <c r="CR56" s="224"/>
      <c r="CS56" s="224"/>
      <c r="CT56" s="224"/>
      <c r="CU56" s="224"/>
      <c r="CV56" s="225"/>
      <c r="CW56" s="233"/>
      <c r="CX56" s="1">
        <v>53</v>
      </c>
      <c r="CY56" s="223" t="e">
        <f>VLOOKUP("A53",WORK!$P$3:$Q$72,2,FALSE)</f>
        <v>#N/A</v>
      </c>
      <c r="CZ56" s="224"/>
      <c r="DA56" s="224"/>
      <c r="DB56" s="224"/>
      <c r="DC56" s="224"/>
      <c r="DD56" s="224"/>
      <c r="DE56" s="225"/>
    </row>
    <row r="57" spans="1:109" ht="18" customHeight="1">
      <c r="A57" s="66">
        <v>34</v>
      </c>
      <c r="B57" s="67"/>
      <c r="C57" s="86">
        <f>'JOC16_18入力シート'!C58</f>
        <v>0</v>
      </c>
      <c r="D57" s="63"/>
      <c r="E57" s="63"/>
      <c r="F57" s="63"/>
      <c r="G57" s="87">
        <f>'JOC16_18入力シート'!G58</f>
        <v>0</v>
      </c>
      <c r="H57" s="63"/>
      <c r="I57" s="63"/>
      <c r="J57" s="63"/>
      <c r="K57" s="87">
        <f>'JOC16_18入力シート'!K58</f>
        <v>0</v>
      </c>
      <c r="L57" s="63"/>
      <c r="M57" s="63"/>
      <c r="N57" s="63"/>
      <c r="O57" s="83"/>
      <c r="P57" s="89">
        <f>'JOC16_18入力シート'!P58</f>
        <v>0</v>
      </c>
      <c r="Q57" s="301"/>
      <c r="R57" s="301"/>
      <c r="S57" s="301"/>
      <c r="T57" s="301"/>
      <c r="U57" s="301"/>
      <c r="V57" s="301"/>
      <c r="W57" s="91">
        <f>'JOC16_18入力シート'!W58</f>
        <v>0</v>
      </c>
      <c r="X57" s="302"/>
      <c r="Y57" s="302"/>
      <c r="Z57" s="302"/>
      <c r="AA57" s="302"/>
      <c r="AB57" s="302"/>
      <c r="AC57" s="302"/>
      <c r="AD57" s="302"/>
      <c r="AE57" s="303"/>
      <c r="AF57" s="89">
        <f>'JOC16_18入力シート'!AF58</f>
        <v>0</v>
      </c>
      <c r="AG57" s="301"/>
      <c r="AH57" s="301"/>
      <c r="AI57" s="301"/>
      <c r="AJ57" s="301"/>
      <c r="AK57" s="301"/>
      <c r="AL57" s="301"/>
      <c r="AM57" s="301"/>
      <c r="AN57" s="304"/>
      <c r="AO57" s="299">
        <f>'JOC16_18入力シート'!AO58</f>
        <v>0</v>
      </c>
      <c r="AP57" s="83"/>
      <c r="AQ57" s="86">
        <f>'JOC16_18入力シート'!AQ58</f>
        <v>0</v>
      </c>
      <c r="AR57" s="63"/>
      <c r="AS57" s="63"/>
      <c r="AT57" s="87">
        <f>'JOC16_18入力シート'!AT58</f>
        <v>0</v>
      </c>
      <c r="AU57" s="63"/>
      <c r="AV57" s="87">
        <f>'JOC16_18入力シート'!AV58</f>
        <v>0</v>
      </c>
      <c r="AW57" s="83"/>
      <c r="AX57" s="84">
        <f>'JOC16_18入力シート'!AX58</f>
        <v>0</v>
      </c>
      <c r="AY57" s="83"/>
      <c r="AZ57" s="62">
        <f>'JOC16_18入力シート'!AZ58</f>
        <v>0</v>
      </c>
      <c r="BA57" s="63"/>
      <c r="BB57" s="63">
        <f>'JOC16_18入力シート'!BB58</f>
        <v>0</v>
      </c>
      <c r="BC57" s="85"/>
      <c r="BD57" s="84">
        <f>'JOC16_18入力シート'!BD58</f>
        <v>0</v>
      </c>
      <c r="BE57" s="63"/>
      <c r="BF57" s="63">
        <f>'JOC16_18入力シート'!BF58</f>
        <v>0</v>
      </c>
      <c r="BG57" s="83"/>
      <c r="BH57" s="79" t="str">
        <f>'JOC16_18入力シート'!BH58</f>
        <v>A</v>
      </c>
      <c r="BI57" s="80"/>
      <c r="BJ57" s="63">
        <f>'JOC16_18入力シート'!BJ58</f>
        <v>0</v>
      </c>
      <c r="BK57" s="300"/>
      <c r="BL57" s="178">
        <f>'JOC16_18入力シート'!BL58</f>
        <v>0</v>
      </c>
      <c r="BM57" s="179"/>
      <c r="BN57" s="179">
        <f>'JOC16_18入力シート'!BN58</f>
        <v>0</v>
      </c>
      <c r="BO57" s="180"/>
      <c r="BP57" s="181">
        <f>'JOC16_18入力シート'!BP58</f>
        <v>0</v>
      </c>
      <c r="BQ57" s="182"/>
      <c r="BR57" s="182">
        <f>'JOC16_18入力シート'!BR58</f>
        <v>0</v>
      </c>
      <c r="BS57" s="183"/>
      <c r="BT57" s="15"/>
      <c r="BU57" s="15"/>
      <c r="BV57" s="15"/>
      <c r="BW57" s="15"/>
      <c r="BX57" s="15"/>
      <c r="BY57" s="15"/>
      <c r="BZ57" s="15"/>
      <c r="CA57" s="15"/>
      <c r="CB57" s="15"/>
      <c r="CC57" s="15"/>
      <c r="CD57" s="15"/>
      <c r="CE57" s="15"/>
      <c r="CF57" s="15"/>
      <c r="CG57" s="15"/>
      <c r="CH57" s="15"/>
      <c r="CI57" s="15"/>
      <c r="CJ57" s="15"/>
      <c r="CK57" s="15"/>
      <c r="CL57" s="15"/>
      <c r="CM57" s="15"/>
      <c r="CN57" s="227"/>
      <c r="CO57" s="1">
        <v>4</v>
      </c>
      <c r="CP57" s="223" t="e">
        <f>VLOOKUP("F4",WORK!K3:L72,2,FALSE)</f>
        <v>#N/A</v>
      </c>
      <c r="CQ57" s="224"/>
      <c r="CR57" s="224"/>
      <c r="CS57" s="224"/>
      <c r="CT57" s="224"/>
      <c r="CU57" s="224"/>
      <c r="CV57" s="225"/>
      <c r="CW57" s="233"/>
      <c r="CX57" s="1">
        <v>54</v>
      </c>
      <c r="CY57" s="223" t="e">
        <f>VLOOKUP("A54",WORK!$P$3:$Q$72,2,FALSE)</f>
        <v>#N/A</v>
      </c>
      <c r="CZ57" s="224"/>
      <c r="DA57" s="224"/>
      <c r="DB57" s="224"/>
      <c r="DC57" s="224"/>
      <c r="DD57" s="224"/>
      <c r="DE57" s="225"/>
    </row>
    <row r="58" spans="1:109" ht="18" customHeight="1">
      <c r="A58" s="66">
        <v>35</v>
      </c>
      <c r="B58" s="67"/>
      <c r="C58" s="86">
        <f>'JOC16_18入力シート'!C59</f>
        <v>0</v>
      </c>
      <c r="D58" s="63"/>
      <c r="E58" s="63"/>
      <c r="F58" s="63"/>
      <c r="G58" s="87">
        <f>'JOC16_18入力シート'!G59</f>
        <v>0</v>
      </c>
      <c r="H58" s="63"/>
      <c r="I58" s="63"/>
      <c r="J58" s="63"/>
      <c r="K58" s="87">
        <f>'JOC16_18入力シート'!K59</f>
        <v>0</v>
      </c>
      <c r="L58" s="63"/>
      <c r="M58" s="63"/>
      <c r="N58" s="63"/>
      <c r="O58" s="83"/>
      <c r="P58" s="89">
        <f>'JOC16_18入力シート'!P59</f>
        <v>0</v>
      </c>
      <c r="Q58" s="301"/>
      <c r="R58" s="301"/>
      <c r="S58" s="301"/>
      <c r="T58" s="301"/>
      <c r="U58" s="301"/>
      <c r="V58" s="301"/>
      <c r="W58" s="91">
        <f>'JOC16_18入力シート'!W59</f>
        <v>0</v>
      </c>
      <c r="X58" s="302"/>
      <c r="Y58" s="302"/>
      <c r="Z58" s="302"/>
      <c r="AA58" s="302"/>
      <c r="AB58" s="302"/>
      <c r="AC58" s="302"/>
      <c r="AD58" s="302"/>
      <c r="AE58" s="303"/>
      <c r="AF58" s="89">
        <f>'JOC16_18入力シート'!AF59</f>
        <v>0</v>
      </c>
      <c r="AG58" s="301"/>
      <c r="AH58" s="301"/>
      <c r="AI58" s="301"/>
      <c r="AJ58" s="301"/>
      <c r="AK58" s="301"/>
      <c r="AL58" s="301"/>
      <c r="AM58" s="301"/>
      <c r="AN58" s="304"/>
      <c r="AO58" s="299">
        <f>'JOC16_18入力シート'!AO59</f>
        <v>0</v>
      </c>
      <c r="AP58" s="83"/>
      <c r="AQ58" s="86">
        <f>'JOC16_18入力シート'!AQ59</f>
        <v>0</v>
      </c>
      <c r="AR58" s="63"/>
      <c r="AS58" s="63"/>
      <c r="AT58" s="87">
        <f>'JOC16_18入力シート'!AT59</f>
        <v>0</v>
      </c>
      <c r="AU58" s="63"/>
      <c r="AV58" s="87">
        <f>'JOC16_18入力シート'!AV59</f>
        <v>0</v>
      </c>
      <c r="AW58" s="83"/>
      <c r="AX58" s="84">
        <f>'JOC16_18入力シート'!AX59</f>
        <v>0</v>
      </c>
      <c r="AY58" s="83"/>
      <c r="AZ58" s="62">
        <f>'JOC16_18入力シート'!AZ59</f>
        <v>0</v>
      </c>
      <c r="BA58" s="63"/>
      <c r="BB58" s="63">
        <f>'JOC16_18入力シート'!BB59</f>
        <v>0</v>
      </c>
      <c r="BC58" s="85"/>
      <c r="BD58" s="84">
        <f>'JOC16_18入力シート'!BD59</f>
        <v>0</v>
      </c>
      <c r="BE58" s="63"/>
      <c r="BF58" s="63">
        <f>'JOC16_18入力シート'!BF59</f>
        <v>0</v>
      </c>
      <c r="BG58" s="83"/>
      <c r="BH58" s="79" t="str">
        <f>'JOC16_18入力シート'!BH59</f>
        <v>A</v>
      </c>
      <c r="BI58" s="80"/>
      <c r="BJ58" s="63">
        <f>'JOC16_18入力シート'!BJ59</f>
        <v>0</v>
      </c>
      <c r="BK58" s="300"/>
      <c r="BL58" s="178">
        <f>'JOC16_18入力シート'!BL59</f>
        <v>0</v>
      </c>
      <c r="BM58" s="179"/>
      <c r="BN58" s="179">
        <f>'JOC16_18入力シート'!BN59</f>
        <v>0</v>
      </c>
      <c r="BO58" s="180"/>
      <c r="BP58" s="181">
        <f>'JOC16_18入力シート'!BP59</f>
        <v>0</v>
      </c>
      <c r="BQ58" s="182"/>
      <c r="BR58" s="182">
        <f>'JOC16_18入力シート'!BR59</f>
        <v>0</v>
      </c>
      <c r="BS58" s="183"/>
      <c r="BT58" s="15"/>
      <c r="BU58" s="15"/>
      <c r="BV58" s="15"/>
      <c r="BW58" s="15"/>
      <c r="BX58" s="15"/>
      <c r="BY58" s="15"/>
      <c r="BZ58" s="15"/>
      <c r="CA58" s="15"/>
      <c r="CB58" s="15"/>
      <c r="CC58" s="15"/>
      <c r="CD58" s="15"/>
      <c r="CE58" s="15"/>
      <c r="CF58" s="15"/>
      <c r="CG58" s="15"/>
      <c r="CH58" s="15"/>
      <c r="CI58" s="15"/>
      <c r="CJ58" s="15"/>
      <c r="CK58" s="15"/>
      <c r="CL58" s="15"/>
      <c r="CM58" s="15"/>
      <c r="CN58" s="227"/>
      <c r="CO58" s="1">
        <v>5</v>
      </c>
      <c r="CP58" s="223" t="e">
        <f>VLOOKUP("F5",WORK!K3:L72,2,FALSE)</f>
        <v>#N/A</v>
      </c>
      <c r="CQ58" s="224"/>
      <c r="CR58" s="224"/>
      <c r="CS58" s="224"/>
      <c r="CT58" s="224"/>
      <c r="CU58" s="224"/>
      <c r="CV58" s="224"/>
      <c r="CW58" s="233"/>
      <c r="CX58" s="1">
        <v>55</v>
      </c>
      <c r="CY58" s="223" t="e">
        <f>VLOOKUP("A55",WORK!$P$3:$Q$72,2,FALSE)</f>
        <v>#N/A</v>
      </c>
      <c r="CZ58" s="224"/>
      <c r="DA58" s="224"/>
      <c r="DB58" s="224"/>
      <c r="DC58" s="224"/>
      <c r="DD58" s="224"/>
      <c r="DE58" s="225"/>
    </row>
    <row r="59" spans="1:109" ht="18" customHeight="1">
      <c r="A59" s="66">
        <v>36</v>
      </c>
      <c r="B59" s="67"/>
      <c r="C59" s="86">
        <f>'JOC16_18入力シート'!C60</f>
        <v>0</v>
      </c>
      <c r="D59" s="63"/>
      <c r="E59" s="63"/>
      <c r="F59" s="63"/>
      <c r="G59" s="87">
        <f>'JOC16_18入力シート'!G60</f>
        <v>0</v>
      </c>
      <c r="H59" s="63"/>
      <c r="I59" s="63"/>
      <c r="J59" s="63"/>
      <c r="K59" s="87">
        <f>'JOC16_18入力シート'!K60</f>
        <v>0</v>
      </c>
      <c r="L59" s="63"/>
      <c r="M59" s="63"/>
      <c r="N59" s="63"/>
      <c r="O59" s="83"/>
      <c r="P59" s="89">
        <f>'JOC16_18入力シート'!P60</f>
        <v>0</v>
      </c>
      <c r="Q59" s="301"/>
      <c r="R59" s="301"/>
      <c r="S59" s="301"/>
      <c r="T59" s="301"/>
      <c r="U59" s="301"/>
      <c r="V59" s="301"/>
      <c r="W59" s="91">
        <f>'JOC16_18入力シート'!W60</f>
        <v>0</v>
      </c>
      <c r="X59" s="302"/>
      <c r="Y59" s="302"/>
      <c r="Z59" s="302"/>
      <c r="AA59" s="302"/>
      <c r="AB59" s="302"/>
      <c r="AC59" s="302"/>
      <c r="AD59" s="302"/>
      <c r="AE59" s="303"/>
      <c r="AF59" s="89">
        <f>'JOC16_18入力シート'!AF60</f>
        <v>0</v>
      </c>
      <c r="AG59" s="301"/>
      <c r="AH59" s="301"/>
      <c r="AI59" s="301"/>
      <c r="AJ59" s="301"/>
      <c r="AK59" s="301"/>
      <c r="AL59" s="301"/>
      <c r="AM59" s="301"/>
      <c r="AN59" s="304"/>
      <c r="AO59" s="299">
        <f>'JOC16_18入力シート'!AO60</f>
        <v>0</v>
      </c>
      <c r="AP59" s="83"/>
      <c r="AQ59" s="86">
        <f>'JOC16_18入力シート'!AQ60</f>
        <v>0</v>
      </c>
      <c r="AR59" s="63"/>
      <c r="AS59" s="63"/>
      <c r="AT59" s="87">
        <f>'JOC16_18入力シート'!AT60</f>
        <v>0</v>
      </c>
      <c r="AU59" s="63"/>
      <c r="AV59" s="87">
        <f>'JOC16_18入力シート'!AV60</f>
        <v>0</v>
      </c>
      <c r="AW59" s="83"/>
      <c r="AX59" s="84">
        <f>'JOC16_18入力シート'!AX60</f>
        <v>0</v>
      </c>
      <c r="AY59" s="83"/>
      <c r="AZ59" s="62">
        <f>'JOC16_18入力シート'!AZ60</f>
        <v>0</v>
      </c>
      <c r="BA59" s="63"/>
      <c r="BB59" s="63">
        <f>'JOC16_18入力シート'!BB60</f>
        <v>0</v>
      </c>
      <c r="BC59" s="85"/>
      <c r="BD59" s="84">
        <f>'JOC16_18入力シート'!BD60</f>
        <v>0</v>
      </c>
      <c r="BE59" s="63"/>
      <c r="BF59" s="63">
        <f>'JOC16_18入力シート'!BF60</f>
        <v>0</v>
      </c>
      <c r="BG59" s="83"/>
      <c r="BH59" s="79" t="str">
        <f>'JOC16_18入力シート'!BH60</f>
        <v>A</v>
      </c>
      <c r="BI59" s="80"/>
      <c r="BJ59" s="63">
        <f>'JOC16_18入力シート'!BJ60</f>
        <v>0</v>
      </c>
      <c r="BK59" s="300"/>
      <c r="BL59" s="178">
        <f>'JOC16_18入力シート'!BL60</f>
        <v>0</v>
      </c>
      <c r="BM59" s="179"/>
      <c r="BN59" s="179">
        <f>'JOC16_18入力シート'!BN60</f>
        <v>0</v>
      </c>
      <c r="BO59" s="180"/>
      <c r="BP59" s="181">
        <f>'JOC16_18入力シート'!BP60</f>
        <v>0</v>
      </c>
      <c r="BQ59" s="182"/>
      <c r="BR59" s="182">
        <f>'JOC16_18入力シート'!BR60</f>
        <v>0</v>
      </c>
      <c r="BS59" s="183"/>
      <c r="BT59" s="15"/>
      <c r="BU59" s="15"/>
      <c r="BV59" s="15"/>
      <c r="BW59" s="15"/>
      <c r="BX59" s="15"/>
      <c r="BY59" s="15"/>
      <c r="BZ59" s="15"/>
      <c r="CA59" s="15"/>
      <c r="CB59" s="15"/>
      <c r="CC59" s="15"/>
      <c r="CD59" s="15"/>
      <c r="CE59" s="15"/>
      <c r="CF59" s="15"/>
      <c r="CG59" s="15"/>
      <c r="CH59" s="15"/>
      <c r="CI59" s="15"/>
      <c r="CJ59" s="15"/>
      <c r="CK59" s="15"/>
      <c r="CL59" s="15"/>
      <c r="CM59" s="15"/>
      <c r="CN59" s="227"/>
      <c r="CO59" s="1">
        <v>6</v>
      </c>
      <c r="CP59" s="223" t="e">
        <f>VLOOKUP("F6",WORK!K3:L72,2,FALSE)</f>
        <v>#N/A</v>
      </c>
      <c r="CQ59" s="224"/>
      <c r="CR59" s="224"/>
      <c r="CS59" s="224"/>
      <c r="CT59" s="224"/>
      <c r="CU59" s="224"/>
      <c r="CV59" s="224"/>
      <c r="CW59" s="233"/>
      <c r="CX59" s="1">
        <v>56</v>
      </c>
      <c r="CY59" s="223" t="e">
        <f>VLOOKUP("A56",WORK!$P$3:$Q$72,2,FALSE)</f>
        <v>#N/A</v>
      </c>
      <c r="CZ59" s="224"/>
      <c r="DA59" s="224"/>
      <c r="DB59" s="224"/>
      <c r="DC59" s="224"/>
      <c r="DD59" s="224"/>
      <c r="DE59" s="225"/>
    </row>
    <row r="60" spans="1:109" ht="18" customHeight="1">
      <c r="A60" s="66">
        <v>37</v>
      </c>
      <c r="B60" s="67"/>
      <c r="C60" s="86">
        <f>'JOC16_18入力シート'!C61</f>
        <v>0</v>
      </c>
      <c r="D60" s="63"/>
      <c r="E60" s="63"/>
      <c r="F60" s="63"/>
      <c r="G60" s="87">
        <f>'JOC16_18入力シート'!G61</f>
        <v>0</v>
      </c>
      <c r="H60" s="63"/>
      <c r="I60" s="63"/>
      <c r="J60" s="63"/>
      <c r="K60" s="87">
        <f>'JOC16_18入力シート'!K61</f>
        <v>0</v>
      </c>
      <c r="L60" s="63"/>
      <c r="M60" s="63"/>
      <c r="N60" s="63"/>
      <c r="O60" s="83"/>
      <c r="P60" s="89">
        <f>'JOC16_18入力シート'!P61</f>
        <v>0</v>
      </c>
      <c r="Q60" s="301"/>
      <c r="R60" s="301"/>
      <c r="S60" s="301"/>
      <c r="T60" s="301"/>
      <c r="U60" s="301"/>
      <c r="V60" s="301"/>
      <c r="W60" s="91">
        <f>'JOC16_18入力シート'!W61</f>
        <v>0</v>
      </c>
      <c r="X60" s="302"/>
      <c r="Y60" s="302"/>
      <c r="Z60" s="302"/>
      <c r="AA60" s="302"/>
      <c r="AB60" s="302"/>
      <c r="AC60" s="302"/>
      <c r="AD60" s="302"/>
      <c r="AE60" s="303"/>
      <c r="AF60" s="89">
        <f>'JOC16_18入力シート'!AF61</f>
        <v>0</v>
      </c>
      <c r="AG60" s="301"/>
      <c r="AH60" s="301"/>
      <c r="AI60" s="301"/>
      <c r="AJ60" s="301"/>
      <c r="AK60" s="301"/>
      <c r="AL60" s="301"/>
      <c r="AM60" s="301"/>
      <c r="AN60" s="304"/>
      <c r="AO60" s="299">
        <f>'JOC16_18入力シート'!AO61</f>
        <v>0</v>
      </c>
      <c r="AP60" s="83"/>
      <c r="AQ60" s="86">
        <f>'JOC16_18入力シート'!AQ61</f>
        <v>0</v>
      </c>
      <c r="AR60" s="63"/>
      <c r="AS60" s="63"/>
      <c r="AT60" s="87">
        <f>'JOC16_18入力シート'!AT61</f>
        <v>0</v>
      </c>
      <c r="AU60" s="63"/>
      <c r="AV60" s="87">
        <f>'JOC16_18入力シート'!AV61</f>
        <v>0</v>
      </c>
      <c r="AW60" s="83"/>
      <c r="AX60" s="84">
        <f>'JOC16_18入力シート'!AX61</f>
        <v>0</v>
      </c>
      <c r="AY60" s="83"/>
      <c r="AZ60" s="62">
        <f>'JOC16_18入力シート'!AZ61</f>
        <v>0</v>
      </c>
      <c r="BA60" s="63"/>
      <c r="BB60" s="63">
        <f>'JOC16_18入力シート'!BB61</f>
        <v>0</v>
      </c>
      <c r="BC60" s="85"/>
      <c r="BD60" s="84">
        <f>'JOC16_18入力シート'!BD61</f>
        <v>0</v>
      </c>
      <c r="BE60" s="63"/>
      <c r="BF60" s="63">
        <f>'JOC16_18入力シート'!BF61</f>
        <v>0</v>
      </c>
      <c r="BG60" s="83"/>
      <c r="BH60" s="79" t="str">
        <f>'JOC16_18入力シート'!BH61</f>
        <v>A</v>
      </c>
      <c r="BI60" s="80"/>
      <c r="BJ60" s="63">
        <f>'JOC16_18入力シート'!BJ61</f>
        <v>0</v>
      </c>
      <c r="BK60" s="300"/>
      <c r="BL60" s="178">
        <f>'JOC16_18入力シート'!BL61</f>
        <v>0</v>
      </c>
      <c r="BM60" s="179"/>
      <c r="BN60" s="179">
        <f>'JOC16_18入力シート'!BN61</f>
        <v>0</v>
      </c>
      <c r="BO60" s="180"/>
      <c r="BP60" s="181">
        <f>'JOC16_18入力シート'!BP61</f>
        <v>0</v>
      </c>
      <c r="BQ60" s="182"/>
      <c r="BR60" s="182">
        <f>'JOC16_18入力シート'!BR61</f>
        <v>0</v>
      </c>
      <c r="BS60" s="183"/>
      <c r="BT60" s="15"/>
      <c r="BU60" s="15"/>
      <c r="BV60" s="15"/>
      <c r="BW60" s="15"/>
      <c r="BX60" s="15"/>
      <c r="BY60" s="15"/>
      <c r="BZ60" s="15"/>
      <c r="CA60" s="15"/>
      <c r="CB60" s="15"/>
      <c r="CC60" s="15"/>
      <c r="CD60" s="15"/>
      <c r="CE60" s="15"/>
      <c r="CF60" s="15"/>
      <c r="CG60" s="15"/>
      <c r="CH60" s="15"/>
      <c r="CI60" s="15"/>
      <c r="CJ60" s="15"/>
      <c r="CK60" s="15"/>
      <c r="CL60" s="15"/>
      <c r="CM60" s="15"/>
      <c r="CN60" s="227"/>
      <c r="CO60" s="1">
        <v>7</v>
      </c>
      <c r="CP60" s="223" t="e">
        <f>VLOOKUP("F7",WORK!K3:L72,2,FALSE)</f>
        <v>#N/A</v>
      </c>
      <c r="CQ60" s="224"/>
      <c r="CR60" s="224"/>
      <c r="CS60" s="224"/>
      <c r="CT60" s="224"/>
      <c r="CU60" s="224"/>
      <c r="CV60" s="224"/>
      <c r="CW60" s="233"/>
      <c r="CX60" s="1">
        <v>57</v>
      </c>
      <c r="CY60" s="223" t="e">
        <f>VLOOKUP("A57",WORK!$P$3:$Q$72,2,FALSE)</f>
        <v>#N/A</v>
      </c>
      <c r="CZ60" s="224"/>
      <c r="DA60" s="224"/>
      <c r="DB60" s="224"/>
      <c r="DC60" s="224"/>
      <c r="DD60" s="224"/>
      <c r="DE60" s="225"/>
    </row>
    <row r="61" spans="1:109" ht="18" customHeight="1">
      <c r="A61" s="66">
        <v>38</v>
      </c>
      <c r="B61" s="67"/>
      <c r="C61" s="86">
        <f>'JOC16_18入力シート'!C62</f>
        <v>0</v>
      </c>
      <c r="D61" s="63"/>
      <c r="E61" s="63"/>
      <c r="F61" s="63"/>
      <c r="G61" s="87">
        <f>'JOC16_18入力シート'!G62</f>
        <v>0</v>
      </c>
      <c r="H61" s="63"/>
      <c r="I61" s="63"/>
      <c r="J61" s="63"/>
      <c r="K61" s="87">
        <f>'JOC16_18入力シート'!K62</f>
        <v>0</v>
      </c>
      <c r="L61" s="63"/>
      <c r="M61" s="63"/>
      <c r="N61" s="63"/>
      <c r="O61" s="83"/>
      <c r="P61" s="89">
        <f>'JOC16_18入力シート'!P62</f>
        <v>0</v>
      </c>
      <c r="Q61" s="301"/>
      <c r="R61" s="301"/>
      <c r="S61" s="301"/>
      <c r="T61" s="301"/>
      <c r="U61" s="301"/>
      <c r="V61" s="301"/>
      <c r="W61" s="91">
        <f>'JOC16_18入力シート'!W62</f>
        <v>0</v>
      </c>
      <c r="X61" s="302"/>
      <c r="Y61" s="302"/>
      <c r="Z61" s="302"/>
      <c r="AA61" s="302"/>
      <c r="AB61" s="302"/>
      <c r="AC61" s="302"/>
      <c r="AD61" s="302"/>
      <c r="AE61" s="303"/>
      <c r="AF61" s="89">
        <f>'JOC16_18入力シート'!AF62</f>
        <v>0</v>
      </c>
      <c r="AG61" s="301"/>
      <c r="AH61" s="301"/>
      <c r="AI61" s="301"/>
      <c r="AJ61" s="301"/>
      <c r="AK61" s="301"/>
      <c r="AL61" s="301"/>
      <c r="AM61" s="301"/>
      <c r="AN61" s="304"/>
      <c r="AO61" s="299">
        <f>'JOC16_18入力シート'!AO62</f>
        <v>0</v>
      </c>
      <c r="AP61" s="83"/>
      <c r="AQ61" s="86">
        <f>'JOC16_18入力シート'!AQ62</f>
        <v>0</v>
      </c>
      <c r="AR61" s="63"/>
      <c r="AS61" s="63"/>
      <c r="AT61" s="87">
        <f>'JOC16_18入力シート'!AT62</f>
        <v>0</v>
      </c>
      <c r="AU61" s="63"/>
      <c r="AV61" s="87">
        <f>'JOC16_18入力シート'!AV62</f>
        <v>0</v>
      </c>
      <c r="AW61" s="83"/>
      <c r="AX61" s="84">
        <f>'JOC16_18入力シート'!AX62</f>
        <v>0</v>
      </c>
      <c r="AY61" s="83"/>
      <c r="AZ61" s="62">
        <f>'JOC16_18入力シート'!AZ62</f>
        <v>0</v>
      </c>
      <c r="BA61" s="63"/>
      <c r="BB61" s="63">
        <f>'JOC16_18入力シート'!BB62</f>
        <v>0</v>
      </c>
      <c r="BC61" s="85"/>
      <c r="BD61" s="84">
        <f>'JOC16_18入力シート'!BD62</f>
        <v>0</v>
      </c>
      <c r="BE61" s="63"/>
      <c r="BF61" s="63">
        <f>'JOC16_18入力シート'!BF62</f>
        <v>0</v>
      </c>
      <c r="BG61" s="83"/>
      <c r="BH61" s="79" t="str">
        <f>'JOC16_18入力シート'!BH62</f>
        <v>A</v>
      </c>
      <c r="BI61" s="80"/>
      <c r="BJ61" s="63">
        <f>'JOC16_18入力シート'!BJ62</f>
        <v>0</v>
      </c>
      <c r="BK61" s="300"/>
      <c r="BL61" s="178">
        <f>'JOC16_18入力シート'!BL62</f>
        <v>0</v>
      </c>
      <c r="BM61" s="179"/>
      <c r="BN61" s="179">
        <f>'JOC16_18入力シート'!BN62</f>
        <v>0</v>
      </c>
      <c r="BO61" s="180"/>
      <c r="BP61" s="181">
        <f>'JOC16_18入力シート'!BP62</f>
        <v>0</v>
      </c>
      <c r="BQ61" s="182"/>
      <c r="BR61" s="182">
        <f>'JOC16_18入力シート'!BR62</f>
        <v>0</v>
      </c>
      <c r="BS61" s="183"/>
      <c r="BT61" s="15"/>
      <c r="BU61" s="15"/>
      <c r="BV61" s="15"/>
      <c r="BW61" s="15"/>
      <c r="BX61" s="15"/>
      <c r="BY61" s="15"/>
      <c r="BZ61" s="15"/>
      <c r="CA61" s="15"/>
      <c r="CB61" s="15"/>
      <c r="CC61" s="15"/>
      <c r="CD61" s="15"/>
      <c r="CE61" s="15"/>
      <c r="CF61" s="15"/>
      <c r="CG61" s="15"/>
      <c r="CH61" s="15"/>
      <c r="CI61" s="15"/>
      <c r="CJ61" s="15"/>
      <c r="CK61" s="15"/>
      <c r="CL61" s="15"/>
      <c r="CM61" s="15"/>
      <c r="CN61" s="227"/>
      <c r="CO61" s="1">
        <v>8</v>
      </c>
      <c r="CP61" s="223" t="e">
        <f>VLOOKUP("F8",WORK!K3:L72,2,FALSE)</f>
        <v>#N/A</v>
      </c>
      <c r="CQ61" s="224"/>
      <c r="CR61" s="224"/>
      <c r="CS61" s="224"/>
      <c r="CT61" s="224"/>
      <c r="CU61" s="224"/>
      <c r="CV61" s="224"/>
      <c r="CW61" s="233"/>
      <c r="CX61" s="1">
        <v>58</v>
      </c>
      <c r="CY61" s="223" t="e">
        <f>VLOOKUP("A58",WORK!$P$3:$Q$72,2,FALSE)</f>
        <v>#N/A</v>
      </c>
      <c r="CZ61" s="224"/>
      <c r="DA61" s="224"/>
      <c r="DB61" s="224"/>
      <c r="DC61" s="224"/>
      <c r="DD61" s="224"/>
      <c r="DE61" s="225"/>
    </row>
    <row r="62" spans="1:109" ht="18" customHeight="1">
      <c r="A62" s="66">
        <v>39</v>
      </c>
      <c r="B62" s="67"/>
      <c r="C62" s="86">
        <f>'JOC16_18入力シート'!C63</f>
        <v>0</v>
      </c>
      <c r="D62" s="63"/>
      <c r="E62" s="63"/>
      <c r="F62" s="63"/>
      <c r="G62" s="87">
        <f>'JOC16_18入力シート'!G63</f>
        <v>0</v>
      </c>
      <c r="H62" s="63"/>
      <c r="I62" s="63"/>
      <c r="J62" s="63"/>
      <c r="K62" s="87">
        <f>'JOC16_18入力シート'!K63</f>
        <v>0</v>
      </c>
      <c r="L62" s="63"/>
      <c r="M62" s="63"/>
      <c r="N62" s="63"/>
      <c r="O62" s="83"/>
      <c r="P62" s="89">
        <f>'JOC16_18入力シート'!P63</f>
        <v>0</v>
      </c>
      <c r="Q62" s="301"/>
      <c r="R62" s="301"/>
      <c r="S62" s="301"/>
      <c r="T62" s="301"/>
      <c r="U62" s="301"/>
      <c r="V62" s="301"/>
      <c r="W62" s="91">
        <f>'JOC16_18入力シート'!W63</f>
        <v>0</v>
      </c>
      <c r="X62" s="302"/>
      <c r="Y62" s="302"/>
      <c r="Z62" s="302"/>
      <c r="AA62" s="302"/>
      <c r="AB62" s="302"/>
      <c r="AC62" s="302"/>
      <c r="AD62" s="302"/>
      <c r="AE62" s="303"/>
      <c r="AF62" s="89">
        <f>'JOC16_18入力シート'!AF63</f>
        <v>0</v>
      </c>
      <c r="AG62" s="301"/>
      <c r="AH62" s="301"/>
      <c r="AI62" s="301"/>
      <c r="AJ62" s="301"/>
      <c r="AK62" s="301"/>
      <c r="AL62" s="301"/>
      <c r="AM62" s="301"/>
      <c r="AN62" s="304"/>
      <c r="AO62" s="299">
        <f>'JOC16_18入力シート'!AO63</f>
        <v>0</v>
      </c>
      <c r="AP62" s="83"/>
      <c r="AQ62" s="86">
        <f>'JOC16_18入力シート'!AQ63</f>
        <v>0</v>
      </c>
      <c r="AR62" s="63"/>
      <c r="AS62" s="63"/>
      <c r="AT62" s="87">
        <f>'JOC16_18入力シート'!AT63</f>
        <v>0</v>
      </c>
      <c r="AU62" s="63"/>
      <c r="AV62" s="87">
        <f>'JOC16_18入力シート'!AV63</f>
        <v>0</v>
      </c>
      <c r="AW62" s="83"/>
      <c r="AX62" s="84">
        <f>'JOC16_18入力シート'!AX63</f>
        <v>0</v>
      </c>
      <c r="AY62" s="83"/>
      <c r="AZ62" s="62">
        <f>'JOC16_18入力シート'!AZ63</f>
        <v>0</v>
      </c>
      <c r="BA62" s="63"/>
      <c r="BB62" s="63">
        <f>'JOC16_18入力シート'!BB63</f>
        <v>0</v>
      </c>
      <c r="BC62" s="85"/>
      <c r="BD62" s="84">
        <f>'JOC16_18入力シート'!BD63</f>
        <v>0</v>
      </c>
      <c r="BE62" s="63"/>
      <c r="BF62" s="63">
        <f>'JOC16_18入力シート'!BF63</f>
        <v>0</v>
      </c>
      <c r="BG62" s="83"/>
      <c r="BH62" s="79" t="str">
        <f>'JOC16_18入力シート'!BH63</f>
        <v>A</v>
      </c>
      <c r="BI62" s="80"/>
      <c r="BJ62" s="63">
        <f>'JOC16_18入力シート'!BJ63</f>
        <v>0</v>
      </c>
      <c r="BK62" s="300"/>
      <c r="BL62" s="178">
        <f>'JOC16_18入力シート'!BL63</f>
        <v>0</v>
      </c>
      <c r="BM62" s="179"/>
      <c r="BN62" s="179">
        <f>'JOC16_18入力シート'!BN63</f>
        <v>0</v>
      </c>
      <c r="BO62" s="180"/>
      <c r="BP62" s="181">
        <f>'JOC16_18入力シート'!BP63</f>
        <v>0</v>
      </c>
      <c r="BQ62" s="182"/>
      <c r="BR62" s="182">
        <f>'JOC16_18入力シート'!BR63</f>
        <v>0</v>
      </c>
      <c r="BS62" s="183"/>
      <c r="BT62" s="15"/>
      <c r="BU62" s="15"/>
      <c r="BV62" s="15"/>
      <c r="BW62" s="15"/>
      <c r="BX62" s="15"/>
      <c r="BY62" s="15"/>
      <c r="BZ62" s="15"/>
      <c r="CA62" s="15"/>
      <c r="CB62" s="15"/>
      <c r="CC62" s="15"/>
      <c r="CD62" s="15"/>
      <c r="CE62" s="15"/>
      <c r="CF62" s="15"/>
      <c r="CG62" s="15"/>
      <c r="CH62" s="15"/>
      <c r="CI62" s="15"/>
      <c r="CJ62" s="15"/>
      <c r="CK62" s="15"/>
      <c r="CL62" s="15"/>
      <c r="CM62" s="15"/>
      <c r="CN62" s="227"/>
      <c r="CO62" s="6" t="s">
        <v>29</v>
      </c>
      <c r="CP62" s="223" t="e">
        <f>VLOOKUP("FR1",WORK!K3:L72,2,FALSE)</f>
        <v>#N/A</v>
      </c>
      <c r="CQ62" s="224"/>
      <c r="CR62" s="224"/>
      <c r="CS62" s="224"/>
      <c r="CT62" s="224"/>
      <c r="CU62" s="224"/>
      <c r="CV62" s="224"/>
      <c r="CW62" s="233"/>
      <c r="CX62" s="1">
        <v>59</v>
      </c>
      <c r="CY62" s="223" t="e">
        <f>VLOOKUP("A59",WORK!$P$3:$Q$72,2,FALSE)</f>
        <v>#N/A</v>
      </c>
      <c r="CZ62" s="224"/>
      <c r="DA62" s="224"/>
      <c r="DB62" s="224"/>
      <c r="DC62" s="224"/>
      <c r="DD62" s="224"/>
      <c r="DE62" s="225"/>
    </row>
    <row r="63" spans="1:109" ht="18" customHeight="1">
      <c r="A63" s="66">
        <v>40</v>
      </c>
      <c r="B63" s="67"/>
      <c r="C63" s="86">
        <f>'JOC16_18入力シート'!C64</f>
        <v>0</v>
      </c>
      <c r="D63" s="63"/>
      <c r="E63" s="63"/>
      <c r="F63" s="63"/>
      <c r="G63" s="87">
        <f>'JOC16_18入力シート'!G64</f>
        <v>0</v>
      </c>
      <c r="H63" s="63"/>
      <c r="I63" s="63"/>
      <c r="J63" s="63"/>
      <c r="K63" s="87">
        <f>'JOC16_18入力シート'!K64</f>
        <v>0</v>
      </c>
      <c r="L63" s="63"/>
      <c r="M63" s="63"/>
      <c r="N63" s="63"/>
      <c r="O63" s="83"/>
      <c r="P63" s="89">
        <f>'JOC16_18入力シート'!P64</f>
        <v>0</v>
      </c>
      <c r="Q63" s="301"/>
      <c r="R63" s="301"/>
      <c r="S63" s="301"/>
      <c r="T63" s="301"/>
      <c r="U63" s="301"/>
      <c r="V63" s="301"/>
      <c r="W63" s="91">
        <f>'JOC16_18入力シート'!W64</f>
        <v>0</v>
      </c>
      <c r="X63" s="302"/>
      <c r="Y63" s="302"/>
      <c r="Z63" s="302"/>
      <c r="AA63" s="302"/>
      <c r="AB63" s="302"/>
      <c r="AC63" s="302"/>
      <c r="AD63" s="302"/>
      <c r="AE63" s="303"/>
      <c r="AF63" s="89">
        <f>'JOC16_18入力シート'!AF64</f>
        <v>0</v>
      </c>
      <c r="AG63" s="301"/>
      <c r="AH63" s="301"/>
      <c r="AI63" s="301"/>
      <c r="AJ63" s="301"/>
      <c r="AK63" s="301"/>
      <c r="AL63" s="301"/>
      <c r="AM63" s="301"/>
      <c r="AN63" s="304"/>
      <c r="AO63" s="299">
        <f>'JOC16_18入力シート'!AO64</f>
        <v>0</v>
      </c>
      <c r="AP63" s="83"/>
      <c r="AQ63" s="86">
        <f>'JOC16_18入力シート'!AQ64</f>
        <v>0</v>
      </c>
      <c r="AR63" s="63"/>
      <c r="AS63" s="63"/>
      <c r="AT63" s="87">
        <f>'JOC16_18入力シート'!AT64</f>
        <v>0</v>
      </c>
      <c r="AU63" s="63"/>
      <c r="AV63" s="87">
        <f>'JOC16_18入力シート'!AV64</f>
        <v>0</v>
      </c>
      <c r="AW63" s="83"/>
      <c r="AX63" s="84">
        <f>'JOC16_18入力シート'!AX64</f>
        <v>0</v>
      </c>
      <c r="AY63" s="83"/>
      <c r="AZ63" s="62">
        <f>'JOC16_18入力シート'!AZ64</f>
        <v>0</v>
      </c>
      <c r="BA63" s="63"/>
      <c r="BB63" s="63">
        <f>'JOC16_18入力シート'!BB64</f>
        <v>0</v>
      </c>
      <c r="BC63" s="85"/>
      <c r="BD63" s="84">
        <f>'JOC16_18入力シート'!BD64</f>
        <v>0</v>
      </c>
      <c r="BE63" s="63"/>
      <c r="BF63" s="63">
        <f>'JOC16_18入力シート'!BF64</f>
        <v>0</v>
      </c>
      <c r="BG63" s="83"/>
      <c r="BH63" s="79" t="str">
        <f>'JOC16_18入力シート'!BH64</f>
        <v>A</v>
      </c>
      <c r="BI63" s="80"/>
      <c r="BJ63" s="63">
        <f>'JOC16_18入力シート'!BJ64</f>
        <v>0</v>
      </c>
      <c r="BK63" s="300"/>
      <c r="BL63" s="178">
        <f>'JOC16_18入力シート'!BL64</f>
        <v>0</v>
      </c>
      <c r="BM63" s="179"/>
      <c r="BN63" s="179">
        <f>'JOC16_18入力シート'!BN64</f>
        <v>0</v>
      </c>
      <c r="BO63" s="180"/>
      <c r="BP63" s="181">
        <f>'JOC16_18入力シート'!BP64</f>
        <v>0</v>
      </c>
      <c r="BQ63" s="182"/>
      <c r="BR63" s="182">
        <f>'JOC16_18入力シート'!BR64</f>
        <v>0</v>
      </c>
      <c r="BS63" s="183"/>
      <c r="BT63" s="15"/>
      <c r="BU63" s="15"/>
      <c r="BV63" s="15"/>
      <c r="BW63" s="15"/>
      <c r="BX63" s="15"/>
      <c r="BY63" s="15"/>
      <c r="BZ63" s="15"/>
      <c r="CA63" s="15"/>
      <c r="CB63" s="15"/>
      <c r="CC63" s="15"/>
      <c r="CD63" s="15"/>
      <c r="CE63" s="15"/>
      <c r="CF63" s="15"/>
      <c r="CG63" s="15"/>
      <c r="CH63" s="15"/>
      <c r="CI63" s="15"/>
      <c r="CJ63" s="15"/>
      <c r="CK63" s="15"/>
      <c r="CL63" s="15"/>
      <c r="CM63" s="15"/>
      <c r="CN63" s="228"/>
      <c r="CO63" s="6" t="s">
        <v>30</v>
      </c>
      <c r="CP63" s="223" t="e">
        <f>VLOOKUP("FR2",WORK!K3:L72,2,FALSE)</f>
        <v>#N/A</v>
      </c>
      <c r="CQ63" s="224"/>
      <c r="CR63" s="224"/>
      <c r="CS63" s="224"/>
      <c r="CT63" s="224"/>
      <c r="CU63" s="224"/>
      <c r="CV63" s="224"/>
      <c r="CW63" s="233"/>
      <c r="CX63" s="1">
        <v>60</v>
      </c>
      <c r="CY63" s="223" t="e">
        <f>VLOOKUP("A60",WORK!$P$3:$Q$72,2,FALSE)</f>
        <v>#N/A</v>
      </c>
      <c r="CZ63" s="224"/>
      <c r="DA63" s="224"/>
      <c r="DB63" s="224"/>
      <c r="DC63" s="224"/>
      <c r="DD63" s="224"/>
      <c r="DE63" s="225"/>
    </row>
    <row r="64" spans="1:109" ht="18" customHeight="1">
      <c r="A64" s="66">
        <v>41</v>
      </c>
      <c r="B64" s="67"/>
      <c r="C64" s="86">
        <f>'JOC16_18入力シート'!C65</f>
        <v>0</v>
      </c>
      <c r="D64" s="63"/>
      <c r="E64" s="63"/>
      <c r="F64" s="63"/>
      <c r="G64" s="87">
        <f>'JOC16_18入力シート'!G65</f>
        <v>0</v>
      </c>
      <c r="H64" s="63"/>
      <c r="I64" s="63"/>
      <c r="J64" s="63"/>
      <c r="K64" s="87">
        <f>'JOC16_18入力シート'!K65</f>
        <v>0</v>
      </c>
      <c r="L64" s="63"/>
      <c r="M64" s="63"/>
      <c r="N64" s="63"/>
      <c r="O64" s="83"/>
      <c r="P64" s="89">
        <f>'JOC16_18入力シート'!P65</f>
        <v>0</v>
      </c>
      <c r="Q64" s="301"/>
      <c r="R64" s="301"/>
      <c r="S64" s="301"/>
      <c r="T64" s="301"/>
      <c r="U64" s="301"/>
      <c r="V64" s="301"/>
      <c r="W64" s="91">
        <f>'JOC16_18入力シート'!W65</f>
        <v>0</v>
      </c>
      <c r="X64" s="302"/>
      <c r="Y64" s="302"/>
      <c r="Z64" s="302"/>
      <c r="AA64" s="302"/>
      <c r="AB64" s="302"/>
      <c r="AC64" s="302"/>
      <c r="AD64" s="302"/>
      <c r="AE64" s="303"/>
      <c r="AF64" s="89">
        <f>'JOC16_18入力シート'!AF65</f>
        <v>0</v>
      </c>
      <c r="AG64" s="301"/>
      <c r="AH64" s="301"/>
      <c r="AI64" s="301"/>
      <c r="AJ64" s="301"/>
      <c r="AK64" s="301"/>
      <c r="AL64" s="301"/>
      <c r="AM64" s="301"/>
      <c r="AN64" s="304"/>
      <c r="AO64" s="299">
        <f>'JOC16_18入力シート'!AO65</f>
        <v>0</v>
      </c>
      <c r="AP64" s="83"/>
      <c r="AQ64" s="86">
        <f>'JOC16_18入力シート'!AQ65</f>
        <v>0</v>
      </c>
      <c r="AR64" s="63"/>
      <c r="AS64" s="63"/>
      <c r="AT64" s="87">
        <f>'JOC16_18入力シート'!AT65</f>
        <v>0</v>
      </c>
      <c r="AU64" s="63"/>
      <c r="AV64" s="87">
        <f>'JOC16_18入力シート'!AV65</f>
        <v>0</v>
      </c>
      <c r="AW64" s="83"/>
      <c r="AX64" s="84">
        <f>'JOC16_18入力シート'!AX65</f>
        <v>0</v>
      </c>
      <c r="AY64" s="83"/>
      <c r="AZ64" s="62">
        <f>'JOC16_18入力シート'!AZ65</f>
        <v>0</v>
      </c>
      <c r="BA64" s="63"/>
      <c r="BB64" s="63">
        <f>'JOC16_18入力シート'!BB65</f>
        <v>0</v>
      </c>
      <c r="BC64" s="85"/>
      <c r="BD64" s="84">
        <f>'JOC16_18入力シート'!BD65</f>
        <v>0</v>
      </c>
      <c r="BE64" s="63"/>
      <c r="BF64" s="63">
        <f>'JOC16_18入力シート'!BF65</f>
        <v>0</v>
      </c>
      <c r="BG64" s="83"/>
      <c r="BH64" s="79" t="str">
        <f>'JOC16_18入力シート'!BH65</f>
        <v>A</v>
      </c>
      <c r="BI64" s="80"/>
      <c r="BJ64" s="63">
        <f>'JOC16_18入力シート'!BJ65</f>
        <v>0</v>
      </c>
      <c r="BK64" s="300"/>
      <c r="BL64" s="178">
        <f>'JOC16_18入力シート'!BL65</f>
        <v>0</v>
      </c>
      <c r="BM64" s="179"/>
      <c r="BN64" s="179">
        <f>'JOC16_18入力シート'!BN65</f>
        <v>0</v>
      </c>
      <c r="BO64" s="180"/>
      <c r="BP64" s="181">
        <f>'JOC16_18入力シート'!BP65</f>
        <v>0</v>
      </c>
      <c r="BQ64" s="182"/>
      <c r="BR64" s="182">
        <f>'JOC16_18入力シート'!BR65</f>
        <v>0</v>
      </c>
      <c r="BS64" s="183"/>
      <c r="BT64" s="15"/>
      <c r="BU64" s="15"/>
      <c r="BV64" s="15"/>
      <c r="BW64" s="15"/>
      <c r="BX64" s="15"/>
      <c r="BY64" s="15"/>
      <c r="BZ64" s="15"/>
      <c r="CA64" s="15"/>
      <c r="CB64" s="15"/>
      <c r="CC64" s="15"/>
      <c r="CD64" s="15"/>
      <c r="CE64" s="15"/>
      <c r="CF64" s="15"/>
      <c r="CG64" s="15"/>
      <c r="CH64" s="15"/>
      <c r="CI64" s="15"/>
      <c r="CJ64" s="15"/>
      <c r="CK64" s="15"/>
      <c r="CL64" s="15"/>
      <c r="CM64" s="15"/>
      <c r="CN64" s="227" t="s">
        <v>44</v>
      </c>
      <c r="CO64" s="2">
        <v>1</v>
      </c>
      <c r="CP64" s="315" t="e">
        <f>VLOOKUP("G1",WORK!K3:L72,2,FALSE)</f>
        <v>#N/A</v>
      </c>
      <c r="CQ64" s="316"/>
      <c r="CR64" s="316"/>
      <c r="CS64" s="316"/>
      <c r="CT64" s="316"/>
      <c r="CU64" s="316"/>
      <c r="CV64" s="317"/>
      <c r="CW64" s="233"/>
      <c r="CX64" s="1">
        <v>61</v>
      </c>
      <c r="CY64" s="223" t="e">
        <f>VLOOKUP("A61",WORK!$P$3:$Q$72,2,FALSE)</f>
        <v>#N/A</v>
      </c>
      <c r="CZ64" s="224"/>
      <c r="DA64" s="224"/>
      <c r="DB64" s="224"/>
      <c r="DC64" s="224"/>
      <c r="DD64" s="224"/>
      <c r="DE64" s="225"/>
    </row>
    <row r="65" spans="1:109" ht="18" customHeight="1">
      <c r="A65" s="66">
        <v>42</v>
      </c>
      <c r="B65" s="67"/>
      <c r="C65" s="86">
        <f>'JOC16_18入力シート'!C66</f>
        <v>0</v>
      </c>
      <c r="D65" s="63"/>
      <c r="E65" s="63"/>
      <c r="F65" s="63"/>
      <c r="G65" s="87">
        <f>'JOC16_18入力シート'!G66</f>
        <v>0</v>
      </c>
      <c r="H65" s="63"/>
      <c r="I65" s="63"/>
      <c r="J65" s="63"/>
      <c r="K65" s="87">
        <f>'JOC16_18入力シート'!K66</f>
        <v>0</v>
      </c>
      <c r="L65" s="63"/>
      <c r="M65" s="63"/>
      <c r="N65" s="63"/>
      <c r="O65" s="83"/>
      <c r="P65" s="89">
        <f>'JOC16_18入力シート'!P66</f>
        <v>0</v>
      </c>
      <c r="Q65" s="301"/>
      <c r="R65" s="301"/>
      <c r="S65" s="301"/>
      <c r="T65" s="301"/>
      <c r="U65" s="301"/>
      <c r="V65" s="301"/>
      <c r="W65" s="91">
        <f>'JOC16_18入力シート'!W66</f>
        <v>0</v>
      </c>
      <c r="X65" s="302"/>
      <c r="Y65" s="302"/>
      <c r="Z65" s="302"/>
      <c r="AA65" s="302"/>
      <c r="AB65" s="302"/>
      <c r="AC65" s="302"/>
      <c r="AD65" s="302"/>
      <c r="AE65" s="303"/>
      <c r="AF65" s="89">
        <f>'JOC16_18入力シート'!AF66</f>
        <v>0</v>
      </c>
      <c r="AG65" s="301"/>
      <c r="AH65" s="301"/>
      <c r="AI65" s="301"/>
      <c r="AJ65" s="301"/>
      <c r="AK65" s="301"/>
      <c r="AL65" s="301"/>
      <c r="AM65" s="301"/>
      <c r="AN65" s="304"/>
      <c r="AO65" s="299">
        <f>'JOC16_18入力シート'!AO66</f>
        <v>0</v>
      </c>
      <c r="AP65" s="83"/>
      <c r="AQ65" s="86">
        <f>'JOC16_18入力シート'!AQ66</f>
        <v>0</v>
      </c>
      <c r="AR65" s="63"/>
      <c r="AS65" s="63"/>
      <c r="AT65" s="87">
        <f>'JOC16_18入力シート'!AT66</f>
        <v>0</v>
      </c>
      <c r="AU65" s="63"/>
      <c r="AV65" s="87">
        <f>'JOC16_18入力シート'!AV66</f>
        <v>0</v>
      </c>
      <c r="AW65" s="83"/>
      <c r="AX65" s="84">
        <f>'JOC16_18入力シート'!AX66</f>
        <v>0</v>
      </c>
      <c r="AY65" s="83"/>
      <c r="AZ65" s="62">
        <f>'JOC16_18入力シート'!AZ66</f>
        <v>0</v>
      </c>
      <c r="BA65" s="63"/>
      <c r="BB65" s="63">
        <f>'JOC16_18入力シート'!BB66</f>
        <v>0</v>
      </c>
      <c r="BC65" s="85"/>
      <c r="BD65" s="84">
        <f>'JOC16_18入力シート'!BD66</f>
        <v>0</v>
      </c>
      <c r="BE65" s="63"/>
      <c r="BF65" s="63">
        <f>'JOC16_18入力シート'!BF66</f>
        <v>0</v>
      </c>
      <c r="BG65" s="83"/>
      <c r="BH65" s="79" t="str">
        <f>'JOC16_18入力シート'!BH66</f>
        <v>A</v>
      </c>
      <c r="BI65" s="80"/>
      <c r="BJ65" s="63">
        <f>'JOC16_18入力シート'!BJ66</f>
        <v>0</v>
      </c>
      <c r="BK65" s="300"/>
      <c r="BL65" s="178">
        <f>'JOC16_18入力シート'!BL66</f>
        <v>0</v>
      </c>
      <c r="BM65" s="179"/>
      <c r="BN65" s="179">
        <f>'JOC16_18入力シート'!BN66</f>
        <v>0</v>
      </c>
      <c r="BO65" s="180"/>
      <c r="BP65" s="181">
        <f>'JOC16_18入力シート'!BP66</f>
        <v>0</v>
      </c>
      <c r="BQ65" s="182"/>
      <c r="BR65" s="182">
        <f>'JOC16_18入力シート'!BR66</f>
        <v>0</v>
      </c>
      <c r="BS65" s="183"/>
      <c r="BT65" s="15"/>
      <c r="BU65" s="15"/>
      <c r="BV65" s="15"/>
      <c r="BW65" s="15"/>
      <c r="BX65" s="15"/>
      <c r="BY65" s="15"/>
      <c r="BZ65" s="15"/>
      <c r="CA65" s="15"/>
      <c r="CB65" s="15"/>
      <c r="CC65" s="15"/>
      <c r="CD65" s="15"/>
      <c r="CE65" s="15"/>
      <c r="CF65" s="15"/>
      <c r="CG65" s="15"/>
      <c r="CH65" s="15"/>
      <c r="CI65" s="15"/>
      <c r="CJ65" s="15"/>
      <c r="CK65" s="15"/>
      <c r="CL65" s="15"/>
      <c r="CM65" s="15"/>
      <c r="CN65" s="227"/>
      <c r="CO65" s="1">
        <v>2</v>
      </c>
      <c r="CP65" s="223" t="e">
        <f>VLOOKUP("G2",WORK!K3:L72,2,FALSE)</f>
        <v>#N/A</v>
      </c>
      <c r="CQ65" s="224"/>
      <c r="CR65" s="224"/>
      <c r="CS65" s="224"/>
      <c r="CT65" s="224"/>
      <c r="CU65" s="224"/>
      <c r="CV65" s="225"/>
      <c r="CW65" s="233"/>
      <c r="CX65" s="1">
        <v>62</v>
      </c>
      <c r="CY65" s="223" t="e">
        <f>VLOOKUP("A62",WORK!$P$3:$Q$72,2,FALSE)</f>
        <v>#N/A</v>
      </c>
      <c r="CZ65" s="224"/>
      <c r="DA65" s="224"/>
      <c r="DB65" s="224"/>
      <c r="DC65" s="224"/>
      <c r="DD65" s="224"/>
      <c r="DE65" s="225"/>
    </row>
    <row r="66" spans="1:109" ht="18" customHeight="1">
      <c r="A66" s="66">
        <v>43</v>
      </c>
      <c r="B66" s="67"/>
      <c r="C66" s="86">
        <f>'JOC16_18入力シート'!C67</f>
        <v>0</v>
      </c>
      <c r="D66" s="63"/>
      <c r="E66" s="63"/>
      <c r="F66" s="63"/>
      <c r="G66" s="87">
        <f>'JOC16_18入力シート'!G67</f>
        <v>0</v>
      </c>
      <c r="H66" s="63"/>
      <c r="I66" s="63"/>
      <c r="J66" s="63"/>
      <c r="K66" s="87">
        <f>'JOC16_18入力シート'!K67</f>
        <v>0</v>
      </c>
      <c r="L66" s="63"/>
      <c r="M66" s="63"/>
      <c r="N66" s="63"/>
      <c r="O66" s="83"/>
      <c r="P66" s="89">
        <f>'JOC16_18入力シート'!P67</f>
        <v>0</v>
      </c>
      <c r="Q66" s="301"/>
      <c r="R66" s="301"/>
      <c r="S66" s="301"/>
      <c r="T66" s="301"/>
      <c r="U66" s="301"/>
      <c r="V66" s="301"/>
      <c r="W66" s="91">
        <f>'JOC16_18入力シート'!W67</f>
        <v>0</v>
      </c>
      <c r="X66" s="302"/>
      <c r="Y66" s="302"/>
      <c r="Z66" s="302"/>
      <c r="AA66" s="302"/>
      <c r="AB66" s="302"/>
      <c r="AC66" s="302"/>
      <c r="AD66" s="302"/>
      <c r="AE66" s="303"/>
      <c r="AF66" s="89">
        <f>'JOC16_18入力シート'!AF67</f>
        <v>0</v>
      </c>
      <c r="AG66" s="301"/>
      <c r="AH66" s="301"/>
      <c r="AI66" s="301"/>
      <c r="AJ66" s="301"/>
      <c r="AK66" s="301"/>
      <c r="AL66" s="301"/>
      <c r="AM66" s="301"/>
      <c r="AN66" s="304"/>
      <c r="AO66" s="299">
        <f>'JOC16_18入力シート'!AO67</f>
        <v>0</v>
      </c>
      <c r="AP66" s="83"/>
      <c r="AQ66" s="86">
        <f>'JOC16_18入力シート'!AQ67</f>
        <v>0</v>
      </c>
      <c r="AR66" s="63"/>
      <c r="AS66" s="63"/>
      <c r="AT66" s="87">
        <f>'JOC16_18入力シート'!AT67</f>
        <v>0</v>
      </c>
      <c r="AU66" s="63"/>
      <c r="AV66" s="87">
        <f>'JOC16_18入力シート'!AV67</f>
        <v>0</v>
      </c>
      <c r="AW66" s="83"/>
      <c r="AX66" s="84">
        <f>'JOC16_18入力シート'!AX67</f>
        <v>0</v>
      </c>
      <c r="AY66" s="83"/>
      <c r="AZ66" s="62">
        <f>'JOC16_18入力シート'!AZ67</f>
        <v>0</v>
      </c>
      <c r="BA66" s="63"/>
      <c r="BB66" s="63">
        <f>'JOC16_18入力シート'!BB67</f>
        <v>0</v>
      </c>
      <c r="BC66" s="85"/>
      <c r="BD66" s="84">
        <f>'JOC16_18入力シート'!BD67</f>
        <v>0</v>
      </c>
      <c r="BE66" s="63"/>
      <c r="BF66" s="63">
        <f>'JOC16_18入力シート'!BF67</f>
        <v>0</v>
      </c>
      <c r="BG66" s="83"/>
      <c r="BH66" s="79" t="str">
        <f>'JOC16_18入力シート'!BH67</f>
        <v>A</v>
      </c>
      <c r="BI66" s="80"/>
      <c r="BJ66" s="63">
        <f>'JOC16_18入力シート'!BJ67</f>
        <v>0</v>
      </c>
      <c r="BK66" s="300"/>
      <c r="BL66" s="178">
        <f>'JOC16_18入力シート'!BL67</f>
        <v>0</v>
      </c>
      <c r="BM66" s="179"/>
      <c r="BN66" s="179">
        <f>'JOC16_18入力シート'!BN67</f>
        <v>0</v>
      </c>
      <c r="BO66" s="180"/>
      <c r="BP66" s="181">
        <f>'JOC16_18入力シート'!BP67</f>
        <v>0</v>
      </c>
      <c r="BQ66" s="182"/>
      <c r="BR66" s="182">
        <f>'JOC16_18入力シート'!BR67</f>
        <v>0</v>
      </c>
      <c r="BS66" s="183"/>
      <c r="BT66" s="15"/>
      <c r="BU66" s="15"/>
      <c r="BV66" s="15"/>
      <c r="BW66" s="15"/>
      <c r="BX66" s="15"/>
      <c r="BY66" s="15"/>
      <c r="BZ66" s="15"/>
      <c r="CA66" s="15"/>
      <c r="CB66" s="15"/>
      <c r="CC66" s="15"/>
      <c r="CD66" s="15"/>
      <c r="CE66" s="15"/>
      <c r="CF66" s="15"/>
      <c r="CG66" s="15"/>
      <c r="CH66" s="15"/>
      <c r="CI66" s="15"/>
      <c r="CJ66" s="15"/>
      <c r="CK66" s="15"/>
      <c r="CL66" s="15"/>
      <c r="CM66" s="15"/>
      <c r="CN66" s="227"/>
      <c r="CO66" s="1">
        <v>3</v>
      </c>
      <c r="CP66" s="223" t="e">
        <f>VLOOKUP("G3",WORK!K3:L72,2,FALSE)</f>
        <v>#N/A</v>
      </c>
      <c r="CQ66" s="224"/>
      <c r="CR66" s="224"/>
      <c r="CS66" s="224"/>
      <c r="CT66" s="224"/>
      <c r="CU66" s="224"/>
      <c r="CV66" s="225"/>
      <c r="CW66" s="233"/>
      <c r="CX66" s="1">
        <v>63</v>
      </c>
      <c r="CY66" s="223" t="e">
        <f>VLOOKUP("A63",WORK!$P$3:$Q$72,2,FALSE)</f>
        <v>#N/A</v>
      </c>
      <c r="CZ66" s="224"/>
      <c r="DA66" s="224"/>
      <c r="DB66" s="224"/>
      <c r="DC66" s="224"/>
      <c r="DD66" s="224"/>
      <c r="DE66" s="225"/>
    </row>
    <row r="67" spans="1:109" ht="18" customHeight="1">
      <c r="A67" s="66">
        <v>44</v>
      </c>
      <c r="B67" s="67"/>
      <c r="C67" s="86">
        <f>'JOC16_18入力シート'!C68</f>
        <v>0</v>
      </c>
      <c r="D67" s="63"/>
      <c r="E67" s="63"/>
      <c r="F67" s="63"/>
      <c r="G67" s="87">
        <f>'JOC16_18入力シート'!G68</f>
        <v>0</v>
      </c>
      <c r="H67" s="63"/>
      <c r="I67" s="63"/>
      <c r="J67" s="63"/>
      <c r="K67" s="87">
        <f>'JOC16_18入力シート'!K68</f>
        <v>0</v>
      </c>
      <c r="L67" s="63"/>
      <c r="M67" s="63"/>
      <c r="N67" s="63"/>
      <c r="O67" s="83"/>
      <c r="P67" s="89">
        <f>'JOC16_18入力シート'!P68</f>
        <v>0</v>
      </c>
      <c r="Q67" s="301"/>
      <c r="R67" s="301"/>
      <c r="S67" s="301"/>
      <c r="T67" s="301"/>
      <c r="U67" s="301"/>
      <c r="V67" s="301"/>
      <c r="W67" s="91">
        <f>'JOC16_18入力シート'!W68</f>
        <v>0</v>
      </c>
      <c r="X67" s="302"/>
      <c r="Y67" s="302"/>
      <c r="Z67" s="302"/>
      <c r="AA67" s="302"/>
      <c r="AB67" s="302"/>
      <c r="AC67" s="302"/>
      <c r="AD67" s="302"/>
      <c r="AE67" s="303"/>
      <c r="AF67" s="89">
        <f>'JOC16_18入力シート'!AF68</f>
        <v>0</v>
      </c>
      <c r="AG67" s="301"/>
      <c r="AH67" s="301"/>
      <c r="AI67" s="301"/>
      <c r="AJ67" s="301"/>
      <c r="AK67" s="301"/>
      <c r="AL67" s="301"/>
      <c r="AM67" s="301"/>
      <c r="AN67" s="304"/>
      <c r="AO67" s="299">
        <f>'JOC16_18入力シート'!AO68</f>
        <v>0</v>
      </c>
      <c r="AP67" s="83"/>
      <c r="AQ67" s="86">
        <f>'JOC16_18入力シート'!AQ68</f>
        <v>0</v>
      </c>
      <c r="AR67" s="63"/>
      <c r="AS67" s="63"/>
      <c r="AT67" s="87">
        <f>'JOC16_18入力シート'!AT68</f>
        <v>0</v>
      </c>
      <c r="AU67" s="63"/>
      <c r="AV67" s="87">
        <f>'JOC16_18入力シート'!AV68</f>
        <v>0</v>
      </c>
      <c r="AW67" s="83"/>
      <c r="AX67" s="84">
        <f>'JOC16_18入力シート'!AX68</f>
        <v>0</v>
      </c>
      <c r="AY67" s="83"/>
      <c r="AZ67" s="62">
        <f>'JOC16_18入力シート'!AZ68</f>
        <v>0</v>
      </c>
      <c r="BA67" s="63"/>
      <c r="BB67" s="63">
        <f>'JOC16_18入力シート'!BB68</f>
        <v>0</v>
      </c>
      <c r="BC67" s="85"/>
      <c r="BD67" s="84">
        <f>'JOC16_18入力シート'!BD68</f>
        <v>0</v>
      </c>
      <c r="BE67" s="63"/>
      <c r="BF67" s="63">
        <f>'JOC16_18入力シート'!BF68</f>
        <v>0</v>
      </c>
      <c r="BG67" s="83"/>
      <c r="BH67" s="79" t="str">
        <f>'JOC16_18入力シート'!BH68</f>
        <v>A</v>
      </c>
      <c r="BI67" s="80"/>
      <c r="BJ67" s="63">
        <f>'JOC16_18入力シート'!BJ68</f>
        <v>0</v>
      </c>
      <c r="BK67" s="300"/>
      <c r="BL67" s="178">
        <f>'JOC16_18入力シート'!BL68</f>
        <v>0</v>
      </c>
      <c r="BM67" s="179"/>
      <c r="BN67" s="179">
        <f>'JOC16_18入力シート'!BN68</f>
        <v>0</v>
      </c>
      <c r="BO67" s="180"/>
      <c r="BP67" s="181">
        <f>'JOC16_18入力シート'!BP68</f>
        <v>0</v>
      </c>
      <c r="BQ67" s="182"/>
      <c r="BR67" s="182">
        <f>'JOC16_18入力シート'!BR68</f>
        <v>0</v>
      </c>
      <c r="BS67" s="183"/>
      <c r="BT67" s="15"/>
      <c r="BU67" s="15"/>
      <c r="BV67" s="15"/>
      <c r="BW67" s="15"/>
      <c r="BX67" s="15"/>
      <c r="BY67" s="15"/>
      <c r="BZ67" s="15"/>
      <c r="CA67" s="15"/>
      <c r="CB67" s="15"/>
      <c r="CC67" s="15"/>
      <c r="CD67" s="15"/>
      <c r="CE67" s="15"/>
      <c r="CF67" s="15"/>
      <c r="CG67" s="15"/>
      <c r="CH67" s="15"/>
      <c r="CI67" s="15"/>
      <c r="CJ67" s="15"/>
      <c r="CK67" s="15"/>
      <c r="CL67" s="15"/>
      <c r="CM67" s="15"/>
      <c r="CN67" s="227"/>
      <c r="CO67" s="1">
        <v>4</v>
      </c>
      <c r="CP67" s="223" t="e">
        <f>VLOOKUP("G4",WORK!K3:L72,2,FALSE)</f>
        <v>#N/A</v>
      </c>
      <c r="CQ67" s="224"/>
      <c r="CR67" s="224"/>
      <c r="CS67" s="224"/>
      <c r="CT67" s="224"/>
      <c r="CU67" s="224"/>
      <c r="CV67" s="225"/>
      <c r="CW67" s="233"/>
      <c r="CX67" s="1">
        <v>64</v>
      </c>
      <c r="CY67" s="223" t="e">
        <f>VLOOKUP("A64",WORK!$P$3:$Q$72,2,FALSE)</f>
        <v>#N/A</v>
      </c>
      <c r="CZ67" s="224"/>
      <c r="DA67" s="224"/>
      <c r="DB67" s="224"/>
      <c r="DC67" s="224"/>
      <c r="DD67" s="224"/>
      <c r="DE67" s="225"/>
    </row>
    <row r="68" spans="1:109" ht="18" customHeight="1">
      <c r="A68" s="66">
        <v>45</v>
      </c>
      <c r="B68" s="67"/>
      <c r="C68" s="86">
        <f>'JOC16_18入力シート'!C69</f>
        <v>0</v>
      </c>
      <c r="D68" s="63"/>
      <c r="E68" s="63"/>
      <c r="F68" s="63"/>
      <c r="G68" s="87">
        <f>'JOC16_18入力シート'!G69</f>
        <v>0</v>
      </c>
      <c r="H68" s="63"/>
      <c r="I68" s="63"/>
      <c r="J68" s="63"/>
      <c r="K68" s="87">
        <f>'JOC16_18入力シート'!K69</f>
        <v>0</v>
      </c>
      <c r="L68" s="63"/>
      <c r="M68" s="63"/>
      <c r="N68" s="63"/>
      <c r="O68" s="83"/>
      <c r="P68" s="89">
        <f>'JOC16_18入力シート'!P69</f>
        <v>0</v>
      </c>
      <c r="Q68" s="301"/>
      <c r="R68" s="301"/>
      <c r="S68" s="301"/>
      <c r="T68" s="301"/>
      <c r="U68" s="301"/>
      <c r="V68" s="301"/>
      <c r="W68" s="91">
        <f>'JOC16_18入力シート'!W69</f>
        <v>0</v>
      </c>
      <c r="X68" s="302"/>
      <c r="Y68" s="302"/>
      <c r="Z68" s="302"/>
      <c r="AA68" s="302"/>
      <c r="AB68" s="302"/>
      <c r="AC68" s="302"/>
      <c r="AD68" s="302"/>
      <c r="AE68" s="303"/>
      <c r="AF68" s="89">
        <f>'JOC16_18入力シート'!AF69</f>
        <v>0</v>
      </c>
      <c r="AG68" s="301"/>
      <c r="AH68" s="301"/>
      <c r="AI68" s="301"/>
      <c r="AJ68" s="301"/>
      <c r="AK68" s="301"/>
      <c r="AL68" s="301"/>
      <c r="AM68" s="301"/>
      <c r="AN68" s="304"/>
      <c r="AO68" s="299">
        <f>'JOC16_18入力シート'!AO69</f>
        <v>0</v>
      </c>
      <c r="AP68" s="83"/>
      <c r="AQ68" s="86">
        <f>'JOC16_18入力シート'!AQ69</f>
        <v>0</v>
      </c>
      <c r="AR68" s="63"/>
      <c r="AS68" s="63"/>
      <c r="AT68" s="87">
        <f>'JOC16_18入力シート'!AT69</f>
        <v>0</v>
      </c>
      <c r="AU68" s="63"/>
      <c r="AV68" s="87">
        <f>'JOC16_18入力シート'!AV69</f>
        <v>0</v>
      </c>
      <c r="AW68" s="83"/>
      <c r="AX68" s="84">
        <f>'JOC16_18入力シート'!AX69</f>
        <v>0</v>
      </c>
      <c r="AY68" s="83"/>
      <c r="AZ68" s="62">
        <f>'JOC16_18入力シート'!AZ69</f>
        <v>0</v>
      </c>
      <c r="BA68" s="63"/>
      <c r="BB68" s="63">
        <f>'JOC16_18入力シート'!BB69</f>
        <v>0</v>
      </c>
      <c r="BC68" s="85"/>
      <c r="BD68" s="84">
        <f>'JOC16_18入力シート'!BD69</f>
        <v>0</v>
      </c>
      <c r="BE68" s="63"/>
      <c r="BF68" s="63">
        <f>'JOC16_18入力シート'!BF69</f>
        <v>0</v>
      </c>
      <c r="BG68" s="83"/>
      <c r="BH68" s="79" t="str">
        <f>'JOC16_18入力シート'!BH69</f>
        <v>A</v>
      </c>
      <c r="BI68" s="80"/>
      <c r="BJ68" s="63">
        <f>'JOC16_18入力シート'!BJ69</f>
        <v>0</v>
      </c>
      <c r="BK68" s="300"/>
      <c r="BL68" s="178">
        <f>'JOC16_18入力シート'!BL69</f>
        <v>0</v>
      </c>
      <c r="BM68" s="179"/>
      <c r="BN68" s="179">
        <f>'JOC16_18入力シート'!BN69</f>
        <v>0</v>
      </c>
      <c r="BO68" s="180"/>
      <c r="BP68" s="181">
        <f>'JOC16_18入力シート'!BP69</f>
        <v>0</v>
      </c>
      <c r="BQ68" s="182"/>
      <c r="BR68" s="182">
        <f>'JOC16_18入力シート'!BR69</f>
        <v>0</v>
      </c>
      <c r="BS68" s="183"/>
      <c r="BT68" s="15"/>
      <c r="BU68" s="15"/>
      <c r="BV68" s="15"/>
      <c r="BW68" s="15"/>
      <c r="BX68" s="15"/>
      <c r="BY68" s="15"/>
      <c r="BZ68" s="15"/>
      <c r="CA68" s="15"/>
      <c r="CB68" s="15"/>
      <c r="CC68" s="15"/>
      <c r="CD68" s="15"/>
      <c r="CE68" s="15"/>
      <c r="CF68" s="15"/>
      <c r="CG68" s="15"/>
      <c r="CH68" s="15"/>
      <c r="CI68" s="15"/>
      <c r="CJ68" s="15"/>
      <c r="CK68" s="15"/>
      <c r="CL68" s="15"/>
      <c r="CM68" s="15"/>
      <c r="CN68" s="227"/>
      <c r="CO68" s="1">
        <v>5</v>
      </c>
      <c r="CP68" s="223" t="e">
        <f>VLOOKUP("G5",WORK!K3:L72,2,FALSE)</f>
        <v>#N/A</v>
      </c>
      <c r="CQ68" s="224"/>
      <c r="CR68" s="224"/>
      <c r="CS68" s="224"/>
      <c r="CT68" s="224"/>
      <c r="CU68" s="224"/>
      <c r="CV68" s="224"/>
      <c r="CW68" s="233"/>
      <c r="CX68" s="1">
        <v>65</v>
      </c>
      <c r="CY68" s="223" t="e">
        <f>VLOOKUP("A65",WORK!$P$3:$Q$72,2,FALSE)</f>
        <v>#N/A</v>
      </c>
      <c r="CZ68" s="224"/>
      <c r="DA68" s="224"/>
      <c r="DB68" s="224"/>
      <c r="DC68" s="224"/>
      <c r="DD68" s="224"/>
      <c r="DE68" s="225"/>
    </row>
    <row r="69" spans="1:109" ht="18" customHeight="1">
      <c r="A69" s="66">
        <v>46</v>
      </c>
      <c r="B69" s="67"/>
      <c r="C69" s="86">
        <f>'JOC16_18入力シート'!C70</f>
        <v>0</v>
      </c>
      <c r="D69" s="63"/>
      <c r="E69" s="63"/>
      <c r="F69" s="63"/>
      <c r="G69" s="87">
        <f>'JOC16_18入力シート'!G70</f>
        <v>0</v>
      </c>
      <c r="H69" s="63"/>
      <c r="I69" s="63"/>
      <c r="J69" s="63"/>
      <c r="K69" s="87">
        <f>'JOC16_18入力シート'!K70</f>
        <v>0</v>
      </c>
      <c r="L69" s="63"/>
      <c r="M69" s="63"/>
      <c r="N69" s="63"/>
      <c r="O69" s="83"/>
      <c r="P69" s="89">
        <f>'JOC16_18入力シート'!P70</f>
        <v>0</v>
      </c>
      <c r="Q69" s="301"/>
      <c r="R69" s="301"/>
      <c r="S69" s="301"/>
      <c r="T69" s="301"/>
      <c r="U69" s="301"/>
      <c r="V69" s="301"/>
      <c r="W69" s="91">
        <f>'JOC16_18入力シート'!W70</f>
        <v>0</v>
      </c>
      <c r="X69" s="302"/>
      <c r="Y69" s="302"/>
      <c r="Z69" s="302"/>
      <c r="AA69" s="302"/>
      <c r="AB69" s="302"/>
      <c r="AC69" s="302"/>
      <c r="AD69" s="302"/>
      <c r="AE69" s="303"/>
      <c r="AF69" s="89">
        <f>'JOC16_18入力シート'!AF70</f>
        <v>0</v>
      </c>
      <c r="AG69" s="301"/>
      <c r="AH69" s="301"/>
      <c r="AI69" s="301"/>
      <c r="AJ69" s="301"/>
      <c r="AK69" s="301"/>
      <c r="AL69" s="301"/>
      <c r="AM69" s="301"/>
      <c r="AN69" s="304"/>
      <c r="AO69" s="299">
        <f>'JOC16_18入力シート'!AO70</f>
        <v>0</v>
      </c>
      <c r="AP69" s="83"/>
      <c r="AQ69" s="86">
        <f>'JOC16_18入力シート'!AQ70</f>
        <v>0</v>
      </c>
      <c r="AR69" s="63"/>
      <c r="AS69" s="63"/>
      <c r="AT69" s="87">
        <f>'JOC16_18入力シート'!AT70</f>
        <v>0</v>
      </c>
      <c r="AU69" s="63"/>
      <c r="AV69" s="87">
        <f>'JOC16_18入力シート'!AV70</f>
        <v>0</v>
      </c>
      <c r="AW69" s="83"/>
      <c r="AX69" s="84">
        <f>'JOC16_18入力シート'!AX70</f>
        <v>0</v>
      </c>
      <c r="AY69" s="83"/>
      <c r="AZ69" s="62">
        <f>'JOC16_18入力シート'!AZ70</f>
        <v>0</v>
      </c>
      <c r="BA69" s="63"/>
      <c r="BB69" s="63">
        <f>'JOC16_18入力シート'!BB70</f>
        <v>0</v>
      </c>
      <c r="BC69" s="85"/>
      <c r="BD69" s="84">
        <f>'JOC16_18入力シート'!BD70</f>
        <v>0</v>
      </c>
      <c r="BE69" s="63"/>
      <c r="BF69" s="63">
        <f>'JOC16_18入力シート'!BF70</f>
        <v>0</v>
      </c>
      <c r="BG69" s="83"/>
      <c r="BH69" s="79" t="str">
        <f>'JOC16_18入力シート'!BH70</f>
        <v>A</v>
      </c>
      <c r="BI69" s="80"/>
      <c r="BJ69" s="63">
        <f>'JOC16_18入力シート'!BJ70</f>
        <v>0</v>
      </c>
      <c r="BK69" s="300"/>
      <c r="BL69" s="178">
        <f>'JOC16_18入力シート'!BL70</f>
        <v>0</v>
      </c>
      <c r="BM69" s="179"/>
      <c r="BN69" s="179">
        <f>'JOC16_18入力シート'!BN70</f>
        <v>0</v>
      </c>
      <c r="BO69" s="180"/>
      <c r="BP69" s="181">
        <f>'JOC16_18入力シート'!BP70</f>
        <v>0</v>
      </c>
      <c r="BQ69" s="182"/>
      <c r="BR69" s="182">
        <f>'JOC16_18入力シート'!BR70</f>
        <v>0</v>
      </c>
      <c r="BS69" s="183"/>
      <c r="BT69" s="15"/>
      <c r="BU69" s="15"/>
      <c r="BV69" s="15"/>
      <c r="BW69" s="15"/>
      <c r="BX69" s="15"/>
      <c r="BY69" s="15"/>
      <c r="BZ69" s="15"/>
      <c r="CA69" s="15"/>
      <c r="CB69" s="15"/>
      <c r="CC69" s="15"/>
      <c r="CD69" s="15"/>
      <c r="CE69" s="15"/>
      <c r="CF69" s="15"/>
      <c r="CG69" s="15"/>
      <c r="CH69" s="15"/>
      <c r="CI69" s="15"/>
      <c r="CJ69" s="15"/>
      <c r="CK69" s="15"/>
      <c r="CL69" s="15"/>
      <c r="CM69" s="15"/>
      <c r="CN69" s="227"/>
      <c r="CO69" s="1">
        <v>6</v>
      </c>
      <c r="CP69" s="223" t="e">
        <f>VLOOKUP("G6",WORK!K3:L72,2,FALSE)</f>
        <v>#N/A</v>
      </c>
      <c r="CQ69" s="224"/>
      <c r="CR69" s="224"/>
      <c r="CS69" s="224"/>
      <c r="CT69" s="224"/>
      <c r="CU69" s="224"/>
      <c r="CV69" s="224"/>
      <c r="CW69" s="233"/>
      <c r="CX69" s="1">
        <v>66</v>
      </c>
      <c r="CY69" s="223" t="e">
        <f>VLOOKUP("A66",WORK!$P$3:$Q$72,2,FALSE)</f>
        <v>#N/A</v>
      </c>
      <c r="CZ69" s="224"/>
      <c r="DA69" s="224"/>
      <c r="DB69" s="224"/>
      <c r="DC69" s="224"/>
      <c r="DD69" s="224"/>
      <c r="DE69" s="225"/>
    </row>
    <row r="70" spans="1:109" ht="18" customHeight="1">
      <c r="A70" s="66">
        <v>47</v>
      </c>
      <c r="B70" s="67"/>
      <c r="C70" s="86">
        <f>'JOC16_18入力シート'!C71</f>
        <v>0</v>
      </c>
      <c r="D70" s="63"/>
      <c r="E70" s="63"/>
      <c r="F70" s="63"/>
      <c r="G70" s="87">
        <f>'JOC16_18入力シート'!G71</f>
        <v>0</v>
      </c>
      <c r="H70" s="63"/>
      <c r="I70" s="63"/>
      <c r="J70" s="63"/>
      <c r="K70" s="87">
        <f>'JOC16_18入力シート'!K71</f>
        <v>0</v>
      </c>
      <c r="L70" s="63"/>
      <c r="M70" s="63"/>
      <c r="N70" s="63"/>
      <c r="O70" s="83"/>
      <c r="P70" s="89">
        <f>'JOC16_18入力シート'!P71</f>
        <v>0</v>
      </c>
      <c r="Q70" s="301"/>
      <c r="R70" s="301"/>
      <c r="S70" s="301"/>
      <c r="T70" s="301"/>
      <c r="U70" s="301"/>
      <c r="V70" s="301"/>
      <c r="W70" s="91">
        <f>'JOC16_18入力シート'!W71</f>
        <v>0</v>
      </c>
      <c r="X70" s="302"/>
      <c r="Y70" s="302"/>
      <c r="Z70" s="302"/>
      <c r="AA70" s="302"/>
      <c r="AB70" s="302"/>
      <c r="AC70" s="302"/>
      <c r="AD70" s="302"/>
      <c r="AE70" s="303"/>
      <c r="AF70" s="89">
        <f>'JOC16_18入力シート'!AF71</f>
        <v>0</v>
      </c>
      <c r="AG70" s="301"/>
      <c r="AH70" s="301"/>
      <c r="AI70" s="301"/>
      <c r="AJ70" s="301"/>
      <c r="AK70" s="301"/>
      <c r="AL70" s="301"/>
      <c r="AM70" s="301"/>
      <c r="AN70" s="304"/>
      <c r="AO70" s="299">
        <f>'JOC16_18入力シート'!AO71</f>
        <v>0</v>
      </c>
      <c r="AP70" s="83"/>
      <c r="AQ70" s="86">
        <f>'JOC16_18入力シート'!AQ71</f>
        <v>0</v>
      </c>
      <c r="AR70" s="63"/>
      <c r="AS70" s="63"/>
      <c r="AT70" s="87">
        <f>'JOC16_18入力シート'!AT71</f>
        <v>0</v>
      </c>
      <c r="AU70" s="63"/>
      <c r="AV70" s="87">
        <f>'JOC16_18入力シート'!AV71</f>
        <v>0</v>
      </c>
      <c r="AW70" s="83"/>
      <c r="AX70" s="84">
        <f>'JOC16_18入力シート'!AX71</f>
        <v>0</v>
      </c>
      <c r="AY70" s="83"/>
      <c r="AZ70" s="62">
        <f>'JOC16_18入力シート'!AZ71</f>
        <v>0</v>
      </c>
      <c r="BA70" s="63"/>
      <c r="BB70" s="63">
        <f>'JOC16_18入力シート'!BB71</f>
        <v>0</v>
      </c>
      <c r="BC70" s="85"/>
      <c r="BD70" s="84">
        <f>'JOC16_18入力シート'!BD71</f>
        <v>0</v>
      </c>
      <c r="BE70" s="63"/>
      <c r="BF70" s="63">
        <f>'JOC16_18入力シート'!BF71</f>
        <v>0</v>
      </c>
      <c r="BG70" s="83"/>
      <c r="BH70" s="79" t="str">
        <f>'JOC16_18入力シート'!BH71</f>
        <v>A</v>
      </c>
      <c r="BI70" s="80"/>
      <c r="BJ70" s="63">
        <f>'JOC16_18入力シート'!BJ71</f>
        <v>0</v>
      </c>
      <c r="BK70" s="300"/>
      <c r="BL70" s="178">
        <f>'JOC16_18入力シート'!BL71</f>
        <v>0</v>
      </c>
      <c r="BM70" s="179"/>
      <c r="BN70" s="179">
        <f>'JOC16_18入力シート'!BN71</f>
        <v>0</v>
      </c>
      <c r="BO70" s="180"/>
      <c r="BP70" s="181">
        <f>'JOC16_18入力シート'!BP71</f>
        <v>0</v>
      </c>
      <c r="BQ70" s="182"/>
      <c r="BR70" s="182">
        <f>'JOC16_18入力シート'!BR71</f>
        <v>0</v>
      </c>
      <c r="BS70" s="183"/>
      <c r="BT70" s="15"/>
      <c r="BU70" s="15"/>
      <c r="BV70" s="15"/>
      <c r="BW70" s="15"/>
      <c r="BX70" s="15"/>
      <c r="BY70" s="15"/>
      <c r="BZ70" s="15"/>
      <c r="CA70" s="15"/>
      <c r="CB70" s="15"/>
      <c r="CC70" s="15"/>
      <c r="CD70" s="15"/>
      <c r="CE70" s="15"/>
      <c r="CF70" s="15"/>
      <c r="CG70" s="15"/>
      <c r="CH70" s="15"/>
      <c r="CI70" s="15"/>
      <c r="CJ70" s="15"/>
      <c r="CK70" s="15"/>
      <c r="CL70" s="15"/>
      <c r="CM70" s="15"/>
      <c r="CN70" s="227"/>
      <c r="CO70" s="1">
        <v>7</v>
      </c>
      <c r="CP70" s="223" t="e">
        <f>VLOOKUP("G7",WORK!K3:L72,2,FALSE)</f>
        <v>#N/A</v>
      </c>
      <c r="CQ70" s="224"/>
      <c r="CR70" s="224"/>
      <c r="CS70" s="224"/>
      <c r="CT70" s="224"/>
      <c r="CU70" s="224"/>
      <c r="CV70" s="224"/>
      <c r="CW70" s="233"/>
      <c r="CX70" s="1">
        <v>67</v>
      </c>
      <c r="CY70" s="223" t="e">
        <f>VLOOKUP("A67",WORK!$P$3:$Q$72,2,FALSE)</f>
        <v>#N/A</v>
      </c>
      <c r="CZ70" s="224"/>
      <c r="DA70" s="224"/>
      <c r="DB70" s="224"/>
      <c r="DC70" s="224"/>
      <c r="DD70" s="224"/>
      <c r="DE70" s="225"/>
    </row>
    <row r="71" spans="1:109" ht="18" customHeight="1">
      <c r="A71" s="66">
        <v>48</v>
      </c>
      <c r="B71" s="67"/>
      <c r="C71" s="86">
        <f>'JOC16_18入力シート'!C72</f>
        <v>0</v>
      </c>
      <c r="D71" s="63"/>
      <c r="E71" s="63"/>
      <c r="F71" s="63"/>
      <c r="G71" s="87">
        <f>'JOC16_18入力シート'!G72</f>
        <v>0</v>
      </c>
      <c r="H71" s="63"/>
      <c r="I71" s="63"/>
      <c r="J71" s="63"/>
      <c r="K71" s="87">
        <f>'JOC16_18入力シート'!K72</f>
        <v>0</v>
      </c>
      <c r="L71" s="63"/>
      <c r="M71" s="63"/>
      <c r="N71" s="63"/>
      <c r="O71" s="83"/>
      <c r="P71" s="89">
        <f>'JOC16_18入力シート'!P72</f>
        <v>0</v>
      </c>
      <c r="Q71" s="301"/>
      <c r="R71" s="301"/>
      <c r="S71" s="301"/>
      <c r="T71" s="301"/>
      <c r="U71" s="301"/>
      <c r="V71" s="301"/>
      <c r="W71" s="91">
        <f>'JOC16_18入力シート'!W72</f>
        <v>0</v>
      </c>
      <c r="X71" s="302"/>
      <c r="Y71" s="302"/>
      <c r="Z71" s="302"/>
      <c r="AA71" s="302"/>
      <c r="AB71" s="302"/>
      <c r="AC71" s="302"/>
      <c r="AD71" s="302"/>
      <c r="AE71" s="303"/>
      <c r="AF71" s="89">
        <f>'JOC16_18入力シート'!AF72</f>
        <v>0</v>
      </c>
      <c r="AG71" s="301"/>
      <c r="AH71" s="301"/>
      <c r="AI71" s="301"/>
      <c r="AJ71" s="301"/>
      <c r="AK71" s="301"/>
      <c r="AL71" s="301"/>
      <c r="AM71" s="301"/>
      <c r="AN71" s="304"/>
      <c r="AO71" s="299">
        <f>'JOC16_18入力シート'!AO72</f>
        <v>0</v>
      </c>
      <c r="AP71" s="83"/>
      <c r="AQ71" s="86">
        <f>'JOC16_18入力シート'!AQ72</f>
        <v>0</v>
      </c>
      <c r="AR71" s="63"/>
      <c r="AS71" s="63"/>
      <c r="AT71" s="87">
        <f>'JOC16_18入力シート'!AT72</f>
        <v>0</v>
      </c>
      <c r="AU71" s="63"/>
      <c r="AV71" s="87">
        <f>'JOC16_18入力シート'!AV72</f>
        <v>0</v>
      </c>
      <c r="AW71" s="83"/>
      <c r="AX71" s="84">
        <f>'JOC16_18入力シート'!AX72</f>
        <v>0</v>
      </c>
      <c r="AY71" s="83"/>
      <c r="AZ71" s="62">
        <f>'JOC16_18入力シート'!AZ72</f>
        <v>0</v>
      </c>
      <c r="BA71" s="63"/>
      <c r="BB71" s="63">
        <f>'JOC16_18入力シート'!BB72</f>
        <v>0</v>
      </c>
      <c r="BC71" s="85"/>
      <c r="BD71" s="84">
        <f>'JOC16_18入力シート'!BD72</f>
        <v>0</v>
      </c>
      <c r="BE71" s="63"/>
      <c r="BF71" s="63">
        <f>'JOC16_18入力シート'!BF72</f>
        <v>0</v>
      </c>
      <c r="BG71" s="83"/>
      <c r="BH71" s="79" t="str">
        <f>'JOC16_18入力シート'!BH72</f>
        <v>A</v>
      </c>
      <c r="BI71" s="80"/>
      <c r="BJ71" s="63">
        <f>'JOC16_18入力シート'!BJ72</f>
        <v>0</v>
      </c>
      <c r="BK71" s="300"/>
      <c r="BL71" s="178">
        <f>'JOC16_18入力シート'!BL72</f>
        <v>0</v>
      </c>
      <c r="BM71" s="179"/>
      <c r="BN71" s="179">
        <f>'JOC16_18入力シート'!BN72</f>
        <v>0</v>
      </c>
      <c r="BO71" s="180"/>
      <c r="BP71" s="181">
        <f>'JOC16_18入力シート'!BP72</f>
        <v>0</v>
      </c>
      <c r="BQ71" s="182"/>
      <c r="BR71" s="182">
        <f>'JOC16_18入力シート'!BR72</f>
        <v>0</v>
      </c>
      <c r="BS71" s="183"/>
      <c r="BT71" s="15"/>
      <c r="BU71" s="15"/>
      <c r="BV71" s="15"/>
      <c r="BW71" s="15"/>
      <c r="BX71" s="15"/>
      <c r="BY71" s="15"/>
      <c r="BZ71" s="15"/>
      <c r="CA71" s="15"/>
      <c r="CB71" s="15"/>
      <c r="CC71" s="15"/>
      <c r="CD71" s="15"/>
      <c r="CE71" s="15"/>
      <c r="CF71" s="15"/>
      <c r="CG71" s="15"/>
      <c r="CH71" s="15"/>
      <c r="CI71" s="15"/>
      <c r="CJ71" s="15"/>
      <c r="CK71" s="15"/>
      <c r="CL71" s="15"/>
      <c r="CM71" s="15"/>
      <c r="CN71" s="227"/>
      <c r="CO71" s="1">
        <v>8</v>
      </c>
      <c r="CP71" s="223" t="e">
        <f>VLOOKUP("G8",WORK!K3:L72,2,FALSE)</f>
        <v>#N/A</v>
      </c>
      <c r="CQ71" s="224"/>
      <c r="CR71" s="224"/>
      <c r="CS71" s="224"/>
      <c r="CT71" s="224"/>
      <c r="CU71" s="224"/>
      <c r="CV71" s="224"/>
      <c r="CW71" s="233"/>
      <c r="CX71" s="1">
        <v>68</v>
      </c>
      <c r="CY71" s="223" t="e">
        <f>VLOOKUP("A68",WORK!$P$3:$Q$72,2,FALSE)</f>
        <v>#N/A</v>
      </c>
      <c r="CZ71" s="224"/>
      <c r="DA71" s="224"/>
      <c r="DB71" s="224"/>
      <c r="DC71" s="224"/>
      <c r="DD71" s="224"/>
      <c r="DE71" s="225"/>
    </row>
    <row r="72" spans="1:109" ht="18" customHeight="1">
      <c r="A72" s="66">
        <v>49</v>
      </c>
      <c r="B72" s="67"/>
      <c r="C72" s="86">
        <f>'JOC16_18入力シート'!C73</f>
        <v>0</v>
      </c>
      <c r="D72" s="63"/>
      <c r="E72" s="63"/>
      <c r="F72" s="63"/>
      <c r="G72" s="87">
        <f>'JOC16_18入力シート'!G73</f>
        <v>0</v>
      </c>
      <c r="H72" s="63"/>
      <c r="I72" s="63"/>
      <c r="J72" s="63"/>
      <c r="K72" s="87">
        <f>'JOC16_18入力シート'!K73</f>
        <v>0</v>
      </c>
      <c r="L72" s="63"/>
      <c r="M72" s="63"/>
      <c r="N72" s="63"/>
      <c r="O72" s="83"/>
      <c r="P72" s="89">
        <f>'JOC16_18入力シート'!P73</f>
        <v>0</v>
      </c>
      <c r="Q72" s="301"/>
      <c r="R72" s="301"/>
      <c r="S72" s="301"/>
      <c r="T72" s="301"/>
      <c r="U72" s="301"/>
      <c r="V72" s="301"/>
      <c r="W72" s="91">
        <f>'JOC16_18入力シート'!W73</f>
        <v>0</v>
      </c>
      <c r="X72" s="302"/>
      <c r="Y72" s="302"/>
      <c r="Z72" s="302"/>
      <c r="AA72" s="302"/>
      <c r="AB72" s="302"/>
      <c r="AC72" s="302"/>
      <c r="AD72" s="302"/>
      <c r="AE72" s="303"/>
      <c r="AF72" s="89">
        <f>'JOC16_18入力シート'!AF73</f>
        <v>0</v>
      </c>
      <c r="AG72" s="301"/>
      <c r="AH72" s="301"/>
      <c r="AI72" s="301"/>
      <c r="AJ72" s="301"/>
      <c r="AK72" s="301"/>
      <c r="AL72" s="301"/>
      <c r="AM72" s="301"/>
      <c r="AN72" s="304"/>
      <c r="AO72" s="299">
        <f>'JOC16_18入力シート'!AO73</f>
        <v>0</v>
      </c>
      <c r="AP72" s="83"/>
      <c r="AQ72" s="86">
        <f>'JOC16_18入力シート'!AQ73</f>
        <v>0</v>
      </c>
      <c r="AR72" s="63"/>
      <c r="AS72" s="63"/>
      <c r="AT72" s="87">
        <f>'JOC16_18入力シート'!AT73</f>
        <v>0</v>
      </c>
      <c r="AU72" s="63"/>
      <c r="AV72" s="87">
        <f>'JOC16_18入力シート'!AV73</f>
        <v>0</v>
      </c>
      <c r="AW72" s="83"/>
      <c r="AX72" s="84">
        <f>'JOC16_18入力シート'!AX73</f>
        <v>0</v>
      </c>
      <c r="AY72" s="83"/>
      <c r="AZ72" s="62">
        <f>'JOC16_18入力シート'!AZ73</f>
        <v>0</v>
      </c>
      <c r="BA72" s="63"/>
      <c r="BB72" s="63">
        <f>'JOC16_18入力シート'!BB73</f>
        <v>0</v>
      </c>
      <c r="BC72" s="85"/>
      <c r="BD72" s="84">
        <f>'JOC16_18入力シート'!BD73</f>
        <v>0</v>
      </c>
      <c r="BE72" s="63"/>
      <c r="BF72" s="63">
        <f>'JOC16_18入力シート'!BF73</f>
        <v>0</v>
      </c>
      <c r="BG72" s="83"/>
      <c r="BH72" s="79" t="str">
        <f>'JOC16_18入力シート'!BH73</f>
        <v>A</v>
      </c>
      <c r="BI72" s="80"/>
      <c r="BJ72" s="63">
        <f>'JOC16_18入力シート'!BJ73</f>
        <v>0</v>
      </c>
      <c r="BK72" s="300"/>
      <c r="BL72" s="178">
        <f>'JOC16_18入力シート'!BL73</f>
        <v>0</v>
      </c>
      <c r="BM72" s="179"/>
      <c r="BN72" s="179">
        <f>'JOC16_18入力シート'!BN73</f>
        <v>0</v>
      </c>
      <c r="BO72" s="180"/>
      <c r="BP72" s="181">
        <f>'JOC16_18入力シート'!BP73</f>
        <v>0</v>
      </c>
      <c r="BQ72" s="182"/>
      <c r="BR72" s="182">
        <f>'JOC16_18入力シート'!BR73</f>
        <v>0</v>
      </c>
      <c r="BS72" s="183"/>
      <c r="BT72" s="15"/>
      <c r="BU72" s="15"/>
      <c r="BV72" s="15"/>
      <c r="BW72" s="15"/>
      <c r="BX72" s="15"/>
      <c r="BY72" s="15"/>
      <c r="BZ72" s="15"/>
      <c r="CA72" s="15"/>
      <c r="CB72" s="15"/>
      <c r="CC72" s="15"/>
      <c r="CD72" s="15"/>
      <c r="CE72" s="15"/>
      <c r="CF72" s="15"/>
      <c r="CG72" s="15"/>
      <c r="CH72" s="15"/>
      <c r="CI72" s="15"/>
      <c r="CJ72" s="15"/>
      <c r="CK72" s="15"/>
      <c r="CL72" s="15"/>
      <c r="CM72" s="15"/>
      <c r="CN72" s="227"/>
      <c r="CO72" s="6" t="s">
        <v>29</v>
      </c>
      <c r="CP72" s="223" t="e">
        <f>VLOOKUP("GR1",WORK!K3:L72,2,FALSE)</f>
        <v>#N/A</v>
      </c>
      <c r="CQ72" s="224"/>
      <c r="CR72" s="224"/>
      <c r="CS72" s="224"/>
      <c r="CT72" s="224"/>
      <c r="CU72" s="224"/>
      <c r="CV72" s="224"/>
      <c r="CW72" s="233"/>
      <c r="CX72" s="1">
        <v>69</v>
      </c>
      <c r="CY72" s="223" t="e">
        <f>VLOOKUP("A69",WORK!$P$3:$Q$72,2,FALSE)</f>
        <v>#N/A</v>
      </c>
      <c r="CZ72" s="224"/>
      <c r="DA72" s="224"/>
      <c r="DB72" s="224"/>
      <c r="DC72" s="224"/>
      <c r="DD72" s="224"/>
      <c r="DE72" s="225"/>
    </row>
    <row r="73" spans="1:109" ht="18" customHeight="1" thickBot="1">
      <c r="A73" s="66">
        <v>50</v>
      </c>
      <c r="B73" s="67"/>
      <c r="C73" s="86">
        <f>'JOC16_18入力シート'!C74</f>
        <v>0</v>
      </c>
      <c r="D73" s="63"/>
      <c r="E73" s="63"/>
      <c r="F73" s="63"/>
      <c r="G73" s="87">
        <f>'JOC16_18入力シート'!G74</f>
        <v>0</v>
      </c>
      <c r="H73" s="63"/>
      <c r="I73" s="63"/>
      <c r="J73" s="63"/>
      <c r="K73" s="87">
        <f>'JOC16_18入力シート'!K74</f>
        <v>0</v>
      </c>
      <c r="L73" s="63"/>
      <c r="M73" s="63"/>
      <c r="N73" s="63"/>
      <c r="O73" s="83"/>
      <c r="P73" s="89">
        <f>'JOC16_18入力シート'!P74</f>
        <v>0</v>
      </c>
      <c r="Q73" s="301"/>
      <c r="R73" s="301"/>
      <c r="S73" s="301"/>
      <c r="T73" s="301"/>
      <c r="U73" s="301"/>
      <c r="V73" s="301"/>
      <c r="W73" s="91">
        <f>'JOC16_18入力シート'!W74</f>
        <v>0</v>
      </c>
      <c r="X73" s="302"/>
      <c r="Y73" s="302"/>
      <c r="Z73" s="302"/>
      <c r="AA73" s="302"/>
      <c r="AB73" s="302"/>
      <c r="AC73" s="302"/>
      <c r="AD73" s="302"/>
      <c r="AE73" s="303"/>
      <c r="AF73" s="89">
        <f>'JOC16_18入力シート'!AF74</f>
        <v>0</v>
      </c>
      <c r="AG73" s="301"/>
      <c r="AH73" s="301"/>
      <c r="AI73" s="301"/>
      <c r="AJ73" s="301"/>
      <c r="AK73" s="301"/>
      <c r="AL73" s="301"/>
      <c r="AM73" s="301"/>
      <c r="AN73" s="304"/>
      <c r="AO73" s="299">
        <f>'JOC16_18入力シート'!AO74</f>
        <v>0</v>
      </c>
      <c r="AP73" s="83"/>
      <c r="AQ73" s="86">
        <f>'JOC16_18入力シート'!AQ74</f>
        <v>0</v>
      </c>
      <c r="AR73" s="63"/>
      <c r="AS73" s="63"/>
      <c r="AT73" s="87">
        <f>'JOC16_18入力シート'!AT74</f>
        <v>0</v>
      </c>
      <c r="AU73" s="63"/>
      <c r="AV73" s="87">
        <f>'JOC16_18入力シート'!AV74</f>
        <v>0</v>
      </c>
      <c r="AW73" s="83"/>
      <c r="AX73" s="84">
        <f>'JOC16_18入力シート'!AX74</f>
        <v>0</v>
      </c>
      <c r="AY73" s="83"/>
      <c r="AZ73" s="62">
        <f>'JOC16_18入力シート'!AZ74</f>
        <v>0</v>
      </c>
      <c r="BA73" s="63"/>
      <c r="BB73" s="63">
        <f>'JOC16_18入力シート'!BB74</f>
        <v>0</v>
      </c>
      <c r="BC73" s="85"/>
      <c r="BD73" s="84">
        <f>'JOC16_18入力シート'!BD74</f>
        <v>0</v>
      </c>
      <c r="BE73" s="63"/>
      <c r="BF73" s="63">
        <f>'JOC16_18入力シート'!BF74</f>
        <v>0</v>
      </c>
      <c r="BG73" s="83"/>
      <c r="BH73" s="79" t="str">
        <f>'JOC16_18入力シート'!BH74</f>
        <v>A</v>
      </c>
      <c r="BI73" s="80"/>
      <c r="BJ73" s="63">
        <f>'JOC16_18入力シート'!BJ74</f>
        <v>0</v>
      </c>
      <c r="BK73" s="300"/>
      <c r="BL73" s="178">
        <f>'JOC16_18入力シート'!BL74</f>
        <v>0</v>
      </c>
      <c r="BM73" s="179"/>
      <c r="BN73" s="179">
        <f>'JOC16_18入力シート'!BN74</f>
        <v>0</v>
      </c>
      <c r="BO73" s="180"/>
      <c r="BP73" s="181">
        <f>'JOC16_18入力シート'!BP74</f>
        <v>0</v>
      </c>
      <c r="BQ73" s="182"/>
      <c r="BR73" s="182">
        <f>'JOC16_18入力シート'!BR74</f>
        <v>0</v>
      </c>
      <c r="BS73" s="183"/>
      <c r="BT73" s="15"/>
      <c r="BU73" s="15"/>
      <c r="BV73" s="15"/>
      <c r="BW73" s="15"/>
      <c r="BX73" s="15"/>
      <c r="BY73" s="15"/>
      <c r="BZ73" s="15"/>
      <c r="CA73" s="15"/>
      <c r="CB73" s="15"/>
      <c r="CC73" s="15"/>
      <c r="CD73" s="15"/>
      <c r="CE73" s="15"/>
      <c r="CF73" s="15"/>
      <c r="CG73" s="15"/>
      <c r="CH73" s="15"/>
      <c r="CI73" s="15"/>
      <c r="CJ73" s="15"/>
      <c r="CK73" s="15"/>
      <c r="CL73" s="15"/>
      <c r="CM73" s="15"/>
      <c r="CN73" s="323"/>
      <c r="CO73" s="8" t="s">
        <v>30</v>
      </c>
      <c r="CP73" s="320" t="e">
        <f>VLOOKUP("GR2",WORK!K3:L72,2,FALSE)</f>
        <v>#N/A</v>
      </c>
      <c r="CQ73" s="321"/>
      <c r="CR73" s="321"/>
      <c r="CS73" s="321"/>
      <c r="CT73" s="321"/>
      <c r="CU73" s="321"/>
      <c r="CV73" s="321"/>
      <c r="CW73" s="234"/>
      <c r="CX73" s="5">
        <v>70</v>
      </c>
      <c r="CY73" s="320" t="e">
        <f>VLOOKUP("A70",WORK!$P$3:$Q$72,2,FALSE)</f>
        <v>#N/A</v>
      </c>
      <c r="CZ73" s="321"/>
      <c r="DA73" s="321"/>
      <c r="DB73" s="321"/>
      <c r="DC73" s="321"/>
      <c r="DD73" s="321"/>
      <c r="DE73" s="322"/>
    </row>
    <row r="74" spans="1:109" ht="18" customHeight="1">
      <c r="A74" s="66">
        <v>51</v>
      </c>
      <c r="B74" s="67"/>
      <c r="C74" s="86">
        <f>'JOC16_18入力シート'!C75</f>
        <v>0</v>
      </c>
      <c r="D74" s="63"/>
      <c r="E74" s="63"/>
      <c r="F74" s="63"/>
      <c r="G74" s="87">
        <f>'JOC16_18入力シート'!G75</f>
        <v>0</v>
      </c>
      <c r="H74" s="63"/>
      <c r="I74" s="63"/>
      <c r="J74" s="63"/>
      <c r="K74" s="87">
        <f>'JOC16_18入力シート'!K75</f>
        <v>0</v>
      </c>
      <c r="L74" s="63"/>
      <c r="M74" s="63"/>
      <c r="N74" s="63"/>
      <c r="O74" s="83"/>
      <c r="P74" s="89">
        <f>'JOC16_18入力シート'!P75</f>
        <v>0</v>
      </c>
      <c r="Q74" s="301"/>
      <c r="R74" s="301"/>
      <c r="S74" s="301"/>
      <c r="T74" s="301"/>
      <c r="U74" s="301"/>
      <c r="V74" s="301"/>
      <c r="W74" s="91">
        <f>'JOC16_18入力シート'!W75</f>
        <v>0</v>
      </c>
      <c r="X74" s="302"/>
      <c r="Y74" s="302"/>
      <c r="Z74" s="302"/>
      <c r="AA74" s="302"/>
      <c r="AB74" s="302"/>
      <c r="AC74" s="302"/>
      <c r="AD74" s="302"/>
      <c r="AE74" s="303"/>
      <c r="AF74" s="89">
        <f>'JOC16_18入力シート'!AF75</f>
        <v>0</v>
      </c>
      <c r="AG74" s="301"/>
      <c r="AH74" s="301"/>
      <c r="AI74" s="301"/>
      <c r="AJ74" s="301"/>
      <c r="AK74" s="301"/>
      <c r="AL74" s="301"/>
      <c r="AM74" s="301"/>
      <c r="AN74" s="304"/>
      <c r="AO74" s="299">
        <f>'JOC16_18入力シート'!AO75</f>
        <v>0</v>
      </c>
      <c r="AP74" s="83"/>
      <c r="AQ74" s="86">
        <f>'JOC16_18入力シート'!AQ75</f>
        <v>0</v>
      </c>
      <c r="AR74" s="63"/>
      <c r="AS74" s="63"/>
      <c r="AT74" s="87">
        <f>'JOC16_18入力シート'!AT75</f>
        <v>0</v>
      </c>
      <c r="AU74" s="63"/>
      <c r="AV74" s="87">
        <f>'JOC16_18入力シート'!AV75</f>
        <v>0</v>
      </c>
      <c r="AW74" s="83"/>
      <c r="AX74" s="84">
        <f>'JOC16_18入力シート'!AX75</f>
        <v>0</v>
      </c>
      <c r="AY74" s="83"/>
      <c r="AZ74" s="62">
        <f>'JOC16_18入力シート'!AZ75</f>
        <v>0</v>
      </c>
      <c r="BA74" s="63"/>
      <c r="BB74" s="63">
        <f>'JOC16_18入力シート'!BB75</f>
        <v>0</v>
      </c>
      <c r="BC74" s="85"/>
      <c r="BD74" s="84">
        <f>'JOC16_18入力シート'!BD75</f>
        <v>0</v>
      </c>
      <c r="BE74" s="63"/>
      <c r="BF74" s="63">
        <f>'JOC16_18入力シート'!BF75</f>
        <v>0</v>
      </c>
      <c r="BG74" s="83"/>
      <c r="BH74" s="79" t="str">
        <f>'JOC16_18入力シート'!BH75</f>
        <v>A</v>
      </c>
      <c r="BI74" s="80"/>
      <c r="BJ74" s="63">
        <f>'JOC16_18入力シート'!BJ75</f>
        <v>0</v>
      </c>
      <c r="BK74" s="300"/>
      <c r="BL74" s="178">
        <f>'JOC16_18入力シート'!BL75</f>
        <v>0</v>
      </c>
      <c r="BM74" s="179"/>
      <c r="BN74" s="179">
        <f>'JOC16_18入力シート'!BN75</f>
        <v>0</v>
      </c>
      <c r="BO74" s="180"/>
      <c r="BP74" s="181">
        <f>'JOC16_18入力シート'!BP75</f>
        <v>0</v>
      </c>
      <c r="BQ74" s="182"/>
      <c r="BR74" s="182">
        <f>'JOC16_18入力シート'!BR75</f>
        <v>0</v>
      </c>
      <c r="BS74" s="183"/>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66">
        <v>52</v>
      </c>
      <c r="B75" s="67"/>
      <c r="C75" s="86">
        <f>'JOC16_18入力シート'!C76</f>
        <v>0</v>
      </c>
      <c r="D75" s="63"/>
      <c r="E75" s="63"/>
      <c r="F75" s="63"/>
      <c r="G75" s="87">
        <f>'JOC16_18入力シート'!G76</f>
        <v>0</v>
      </c>
      <c r="H75" s="63"/>
      <c r="I75" s="63"/>
      <c r="J75" s="63"/>
      <c r="K75" s="87">
        <f>'JOC16_18入力シート'!K76</f>
        <v>0</v>
      </c>
      <c r="L75" s="63"/>
      <c r="M75" s="63"/>
      <c r="N75" s="63"/>
      <c r="O75" s="83"/>
      <c r="P75" s="89">
        <f>'JOC16_18入力シート'!P76</f>
        <v>0</v>
      </c>
      <c r="Q75" s="301"/>
      <c r="R75" s="301"/>
      <c r="S75" s="301"/>
      <c r="T75" s="301"/>
      <c r="U75" s="301"/>
      <c r="V75" s="301"/>
      <c r="W75" s="91">
        <f>'JOC16_18入力シート'!W76</f>
        <v>0</v>
      </c>
      <c r="X75" s="302"/>
      <c r="Y75" s="302"/>
      <c r="Z75" s="302"/>
      <c r="AA75" s="302"/>
      <c r="AB75" s="302"/>
      <c r="AC75" s="302"/>
      <c r="AD75" s="302"/>
      <c r="AE75" s="303"/>
      <c r="AF75" s="89">
        <f>'JOC16_18入力シート'!AF76</f>
        <v>0</v>
      </c>
      <c r="AG75" s="301"/>
      <c r="AH75" s="301"/>
      <c r="AI75" s="301"/>
      <c r="AJ75" s="301"/>
      <c r="AK75" s="301"/>
      <c r="AL75" s="301"/>
      <c r="AM75" s="301"/>
      <c r="AN75" s="304"/>
      <c r="AO75" s="299">
        <f>'JOC16_18入力シート'!AO76</f>
        <v>0</v>
      </c>
      <c r="AP75" s="83"/>
      <c r="AQ75" s="86">
        <f>'JOC16_18入力シート'!AQ76</f>
        <v>0</v>
      </c>
      <c r="AR75" s="63"/>
      <c r="AS75" s="63"/>
      <c r="AT75" s="87">
        <f>'JOC16_18入力シート'!AT76</f>
        <v>0</v>
      </c>
      <c r="AU75" s="63"/>
      <c r="AV75" s="87">
        <f>'JOC16_18入力シート'!AV76</f>
        <v>0</v>
      </c>
      <c r="AW75" s="83"/>
      <c r="AX75" s="84">
        <f>'JOC16_18入力シート'!AX76</f>
        <v>0</v>
      </c>
      <c r="AY75" s="83"/>
      <c r="AZ75" s="62">
        <f>'JOC16_18入力シート'!AZ76</f>
        <v>0</v>
      </c>
      <c r="BA75" s="63"/>
      <c r="BB75" s="63">
        <f>'JOC16_18入力シート'!BB76</f>
        <v>0</v>
      </c>
      <c r="BC75" s="85"/>
      <c r="BD75" s="84">
        <f>'JOC16_18入力シート'!BD76</f>
        <v>0</v>
      </c>
      <c r="BE75" s="63"/>
      <c r="BF75" s="63">
        <f>'JOC16_18入力シート'!BF76</f>
        <v>0</v>
      </c>
      <c r="BG75" s="83"/>
      <c r="BH75" s="79" t="str">
        <f>'JOC16_18入力シート'!BH76</f>
        <v>A</v>
      </c>
      <c r="BI75" s="80"/>
      <c r="BJ75" s="63">
        <f>'JOC16_18入力シート'!BJ76</f>
        <v>0</v>
      </c>
      <c r="BK75" s="300"/>
      <c r="BL75" s="178">
        <f>'JOC16_18入力シート'!BL76</f>
        <v>0</v>
      </c>
      <c r="BM75" s="179"/>
      <c r="BN75" s="179">
        <f>'JOC16_18入力シート'!BN76</f>
        <v>0</v>
      </c>
      <c r="BO75" s="180"/>
      <c r="BP75" s="181">
        <f>'JOC16_18入力シート'!BP76</f>
        <v>0</v>
      </c>
      <c r="BQ75" s="182"/>
      <c r="BR75" s="182">
        <f>'JOC16_18入力シート'!BR76</f>
        <v>0</v>
      </c>
      <c r="BS75" s="183"/>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66">
        <v>53</v>
      </c>
      <c r="B76" s="67"/>
      <c r="C76" s="86">
        <f>'JOC16_18入力シート'!C77</f>
        <v>0</v>
      </c>
      <c r="D76" s="63"/>
      <c r="E76" s="63"/>
      <c r="F76" s="63"/>
      <c r="G76" s="87">
        <f>'JOC16_18入力シート'!G77</f>
        <v>0</v>
      </c>
      <c r="H76" s="63"/>
      <c r="I76" s="63"/>
      <c r="J76" s="63"/>
      <c r="K76" s="87">
        <f>'JOC16_18入力シート'!K77</f>
        <v>0</v>
      </c>
      <c r="L76" s="63"/>
      <c r="M76" s="63"/>
      <c r="N76" s="63"/>
      <c r="O76" s="83"/>
      <c r="P76" s="89">
        <f>'JOC16_18入力シート'!P77</f>
        <v>0</v>
      </c>
      <c r="Q76" s="301"/>
      <c r="R76" s="301"/>
      <c r="S76" s="301"/>
      <c r="T76" s="301"/>
      <c r="U76" s="301"/>
      <c r="V76" s="301"/>
      <c r="W76" s="91">
        <f>'JOC16_18入力シート'!W77</f>
        <v>0</v>
      </c>
      <c r="X76" s="302"/>
      <c r="Y76" s="302"/>
      <c r="Z76" s="302"/>
      <c r="AA76" s="302"/>
      <c r="AB76" s="302"/>
      <c r="AC76" s="302"/>
      <c r="AD76" s="302"/>
      <c r="AE76" s="303"/>
      <c r="AF76" s="89">
        <f>'JOC16_18入力シート'!AF77</f>
        <v>0</v>
      </c>
      <c r="AG76" s="301"/>
      <c r="AH76" s="301"/>
      <c r="AI76" s="301"/>
      <c r="AJ76" s="301"/>
      <c r="AK76" s="301"/>
      <c r="AL76" s="301"/>
      <c r="AM76" s="301"/>
      <c r="AN76" s="304"/>
      <c r="AO76" s="299">
        <f>'JOC16_18入力シート'!AO77</f>
        <v>0</v>
      </c>
      <c r="AP76" s="83"/>
      <c r="AQ76" s="86">
        <f>'JOC16_18入力シート'!AQ77</f>
        <v>0</v>
      </c>
      <c r="AR76" s="63"/>
      <c r="AS76" s="63"/>
      <c r="AT76" s="87">
        <f>'JOC16_18入力シート'!AT77</f>
        <v>0</v>
      </c>
      <c r="AU76" s="63"/>
      <c r="AV76" s="87">
        <f>'JOC16_18入力シート'!AV77</f>
        <v>0</v>
      </c>
      <c r="AW76" s="83"/>
      <c r="AX76" s="84">
        <f>'JOC16_18入力シート'!AX77</f>
        <v>0</v>
      </c>
      <c r="AY76" s="83"/>
      <c r="AZ76" s="62">
        <f>'JOC16_18入力シート'!AZ77</f>
        <v>0</v>
      </c>
      <c r="BA76" s="63"/>
      <c r="BB76" s="63">
        <f>'JOC16_18入力シート'!BB77</f>
        <v>0</v>
      </c>
      <c r="BC76" s="85"/>
      <c r="BD76" s="84">
        <f>'JOC16_18入力シート'!BD77</f>
        <v>0</v>
      </c>
      <c r="BE76" s="63"/>
      <c r="BF76" s="63">
        <f>'JOC16_18入力シート'!BF77</f>
        <v>0</v>
      </c>
      <c r="BG76" s="83"/>
      <c r="BH76" s="79" t="str">
        <f>'JOC16_18入力シート'!BH77</f>
        <v>A</v>
      </c>
      <c r="BI76" s="80"/>
      <c r="BJ76" s="63">
        <f>'JOC16_18入力シート'!BJ77</f>
        <v>0</v>
      </c>
      <c r="BK76" s="300"/>
      <c r="BL76" s="178">
        <f>'JOC16_18入力シート'!BL77</f>
        <v>0</v>
      </c>
      <c r="BM76" s="179"/>
      <c r="BN76" s="179">
        <f>'JOC16_18入力シート'!BN77</f>
        <v>0</v>
      </c>
      <c r="BO76" s="180"/>
      <c r="BP76" s="181">
        <f>'JOC16_18入力シート'!BP77</f>
        <v>0</v>
      </c>
      <c r="BQ76" s="182"/>
      <c r="BR76" s="182">
        <f>'JOC16_18入力シート'!BR77</f>
        <v>0</v>
      </c>
      <c r="BS76" s="183"/>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66">
        <v>54</v>
      </c>
      <c r="B77" s="67"/>
      <c r="C77" s="86">
        <f>'JOC16_18入力シート'!C78</f>
        <v>0</v>
      </c>
      <c r="D77" s="63"/>
      <c r="E77" s="63"/>
      <c r="F77" s="63"/>
      <c r="G77" s="87">
        <f>'JOC16_18入力シート'!G78</f>
        <v>0</v>
      </c>
      <c r="H77" s="63"/>
      <c r="I77" s="63"/>
      <c r="J77" s="63"/>
      <c r="K77" s="87">
        <f>'JOC16_18入力シート'!K78</f>
        <v>0</v>
      </c>
      <c r="L77" s="63"/>
      <c r="M77" s="63"/>
      <c r="N77" s="63"/>
      <c r="O77" s="83"/>
      <c r="P77" s="89">
        <f>'JOC16_18入力シート'!P78</f>
        <v>0</v>
      </c>
      <c r="Q77" s="301"/>
      <c r="R77" s="301"/>
      <c r="S77" s="301"/>
      <c r="T77" s="301"/>
      <c r="U77" s="301"/>
      <c r="V77" s="301"/>
      <c r="W77" s="91">
        <f>'JOC16_18入力シート'!W78</f>
        <v>0</v>
      </c>
      <c r="X77" s="302"/>
      <c r="Y77" s="302"/>
      <c r="Z77" s="302"/>
      <c r="AA77" s="302"/>
      <c r="AB77" s="302"/>
      <c r="AC77" s="302"/>
      <c r="AD77" s="302"/>
      <c r="AE77" s="303"/>
      <c r="AF77" s="89">
        <f>'JOC16_18入力シート'!AF78</f>
        <v>0</v>
      </c>
      <c r="AG77" s="301"/>
      <c r="AH77" s="301"/>
      <c r="AI77" s="301"/>
      <c r="AJ77" s="301"/>
      <c r="AK77" s="301"/>
      <c r="AL77" s="301"/>
      <c r="AM77" s="301"/>
      <c r="AN77" s="304"/>
      <c r="AO77" s="299">
        <f>'JOC16_18入力シート'!AO78</f>
        <v>0</v>
      </c>
      <c r="AP77" s="83"/>
      <c r="AQ77" s="86">
        <f>'JOC16_18入力シート'!AQ78</f>
        <v>0</v>
      </c>
      <c r="AR77" s="63"/>
      <c r="AS77" s="63"/>
      <c r="AT77" s="87">
        <f>'JOC16_18入力シート'!AT78</f>
        <v>0</v>
      </c>
      <c r="AU77" s="63"/>
      <c r="AV77" s="87">
        <f>'JOC16_18入力シート'!AV78</f>
        <v>0</v>
      </c>
      <c r="AW77" s="83"/>
      <c r="AX77" s="84">
        <f>'JOC16_18入力シート'!AX78</f>
        <v>0</v>
      </c>
      <c r="AY77" s="83"/>
      <c r="AZ77" s="62">
        <f>'JOC16_18入力シート'!AZ78</f>
        <v>0</v>
      </c>
      <c r="BA77" s="63"/>
      <c r="BB77" s="63">
        <f>'JOC16_18入力シート'!BB78</f>
        <v>0</v>
      </c>
      <c r="BC77" s="85"/>
      <c r="BD77" s="84">
        <f>'JOC16_18入力シート'!BD78</f>
        <v>0</v>
      </c>
      <c r="BE77" s="63"/>
      <c r="BF77" s="63">
        <f>'JOC16_18入力シート'!BF78</f>
        <v>0</v>
      </c>
      <c r="BG77" s="83"/>
      <c r="BH77" s="79" t="str">
        <f>'JOC16_18入力シート'!BH78</f>
        <v>A</v>
      </c>
      <c r="BI77" s="80"/>
      <c r="BJ77" s="63">
        <f>'JOC16_18入力シート'!BJ78</f>
        <v>0</v>
      </c>
      <c r="BK77" s="300"/>
      <c r="BL77" s="178">
        <f>'JOC16_18入力シート'!BL78</f>
        <v>0</v>
      </c>
      <c r="BM77" s="179"/>
      <c r="BN77" s="179">
        <f>'JOC16_18入力シート'!BN78</f>
        <v>0</v>
      </c>
      <c r="BO77" s="180"/>
      <c r="BP77" s="181">
        <f>'JOC16_18入力シート'!BP78</f>
        <v>0</v>
      </c>
      <c r="BQ77" s="182"/>
      <c r="BR77" s="182">
        <f>'JOC16_18入力シート'!BR78</f>
        <v>0</v>
      </c>
      <c r="BS77" s="183"/>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66">
        <v>55</v>
      </c>
      <c r="B78" s="67"/>
      <c r="C78" s="86">
        <f>'JOC16_18入力シート'!C79</f>
        <v>0</v>
      </c>
      <c r="D78" s="63"/>
      <c r="E78" s="63"/>
      <c r="F78" s="63"/>
      <c r="G78" s="87">
        <f>'JOC16_18入力シート'!G79</f>
        <v>0</v>
      </c>
      <c r="H78" s="63"/>
      <c r="I78" s="63"/>
      <c r="J78" s="63"/>
      <c r="K78" s="87">
        <f>'JOC16_18入力シート'!K79</f>
        <v>0</v>
      </c>
      <c r="L78" s="63"/>
      <c r="M78" s="63"/>
      <c r="N78" s="63"/>
      <c r="O78" s="83"/>
      <c r="P78" s="89">
        <f>'JOC16_18入力シート'!P79</f>
        <v>0</v>
      </c>
      <c r="Q78" s="301"/>
      <c r="R78" s="301"/>
      <c r="S78" s="301"/>
      <c r="T78" s="301"/>
      <c r="U78" s="301"/>
      <c r="V78" s="301"/>
      <c r="W78" s="91">
        <f>'JOC16_18入力シート'!W79</f>
        <v>0</v>
      </c>
      <c r="X78" s="302"/>
      <c r="Y78" s="302"/>
      <c r="Z78" s="302"/>
      <c r="AA78" s="302"/>
      <c r="AB78" s="302"/>
      <c r="AC78" s="302"/>
      <c r="AD78" s="302"/>
      <c r="AE78" s="303"/>
      <c r="AF78" s="89">
        <f>'JOC16_18入力シート'!AF79</f>
        <v>0</v>
      </c>
      <c r="AG78" s="301"/>
      <c r="AH78" s="301"/>
      <c r="AI78" s="301"/>
      <c r="AJ78" s="301"/>
      <c r="AK78" s="301"/>
      <c r="AL78" s="301"/>
      <c r="AM78" s="301"/>
      <c r="AN78" s="304"/>
      <c r="AO78" s="299">
        <f>'JOC16_18入力シート'!AO79</f>
        <v>0</v>
      </c>
      <c r="AP78" s="83"/>
      <c r="AQ78" s="86">
        <f>'JOC16_18入力シート'!AQ79</f>
        <v>0</v>
      </c>
      <c r="AR78" s="63"/>
      <c r="AS78" s="63"/>
      <c r="AT78" s="87">
        <f>'JOC16_18入力シート'!AT79</f>
        <v>0</v>
      </c>
      <c r="AU78" s="63"/>
      <c r="AV78" s="87">
        <f>'JOC16_18入力シート'!AV79</f>
        <v>0</v>
      </c>
      <c r="AW78" s="83"/>
      <c r="AX78" s="84">
        <f>'JOC16_18入力シート'!AX79</f>
        <v>0</v>
      </c>
      <c r="AY78" s="83"/>
      <c r="AZ78" s="62">
        <f>'JOC16_18入力シート'!AZ79</f>
        <v>0</v>
      </c>
      <c r="BA78" s="63"/>
      <c r="BB78" s="63">
        <f>'JOC16_18入力シート'!BB79</f>
        <v>0</v>
      </c>
      <c r="BC78" s="85"/>
      <c r="BD78" s="84">
        <f>'JOC16_18入力シート'!BD79</f>
        <v>0</v>
      </c>
      <c r="BE78" s="63"/>
      <c r="BF78" s="63">
        <f>'JOC16_18入力シート'!BF79</f>
        <v>0</v>
      </c>
      <c r="BG78" s="83"/>
      <c r="BH78" s="79" t="str">
        <f>'JOC16_18入力シート'!BH79</f>
        <v>A</v>
      </c>
      <c r="BI78" s="80"/>
      <c r="BJ78" s="63">
        <f>'JOC16_18入力シート'!BJ79</f>
        <v>0</v>
      </c>
      <c r="BK78" s="300"/>
      <c r="BL78" s="178">
        <f>'JOC16_18入力シート'!BL79</f>
        <v>0</v>
      </c>
      <c r="BM78" s="179"/>
      <c r="BN78" s="179">
        <f>'JOC16_18入力シート'!BN79</f>
        <v>0</v>
      </c>
      <c r="BO78" s="180"/>
      <c r="BP78" s="181">
        <f>'JOC16_18入力シート'!BP79</f>
        <v>0</v>
      </c>
      <c r="BQ78" s="182"/>
      <c r="BR78" s="182">
        <f>'JOC16_18入力シート'!BR79</f>
        <v>0</v>
      </c>
      <c r="BS78" s="183"/>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66">
        <v>56</v>
      </c>
      <c r="B79" s="67"/>
      <c r="C79" s="86">
        <f>'JOC16_18入力シート'!C80</f>
        <v>0</v>
      </c>
      <c r="D79" s="63"/>
      <c r="E79" s="63"/>
      <c r="F79" s="63"/>
      <c r="G79" s="87">
        <f>'JOC16_18入力シート'!G80</f>
        <v>0</v>
      </c>
      <c r="H79" s="63"/>
      <c r="I79" s="63"/>
      <c r="J79" s="63"/>
      <c r="K79" s="87">
        <f>'JOC16_18入力シート'!K80</f>
        <v>0</v>
      </c>
      <c r="L79" s="63"/>
      <c r="M79" s="63"/>
      <c r="N79" s="63"/>
      <c r="O79" s="83"/>
      <c r="P79" s="89">
        <f>'JOC16_18入力シート'!P80</f>
        <v>0</v>
      </c>
      <c r="Q79" s="301"/>
      <c r="R79" s="301"/>
      <c r="S79" s="301"/>
      <c r="T79" s="301"/>
      <c r="U79" s="301"/>
      <c r="V79" s="301"/>
      <c r="W79" s="91">
        <f>'JOC16_18入力シート'!W80</f>
        <v>0</v>
      </c>
      <c r="X79" s="302"/>
      <c r="Y79" s="302"/>
      <c r="Z79" s="302"/>
      <c r="AA79" s="302"/>
      <c r="AB79" s="302"/>
      <c r="AC79" s="302"/>
      <c r="AD79" s="302"/>
      <c r="AE79" s="303"/>
      <c r="AF79" s="89">
        <f>'JOC16_18入力シート'!AF80</f>
        <v>0</v>
      </c>
      <c r="AG79" s="301"/>
      <c r="AH79" s="301"/>
      <c r="AI79" s="301"/>
      <c r="AJ79" s="301"/>
      <c r="AK79" s="301"/>
      <c r="AL79" s="301"/>
      <c r="AM79" s="301"/>
      <c r="AN79" s="304"/>
      <c r="AO79" s="299">
        <f>'JOC16_18入力シート'!AO80</f>
        <v>0</v>
      </c>
      <c r="AP79" s="83"/>
      <c r="AQ79" s="86">
        <f>'JOC16_18入力シート'!AQ80</f>
        <v>0</v>
      </c>
      <c r="AR79" s="63"/>
      <c r="AS79" s="63"/>
      <c r="AT79" s="87">
        <f>'JOC16_18入力シート'!AT80</f>
        <v>0</v>
      </c>
      <c r="AU79" s="63"/>
      <c r="AV79" s="87">
        <f>'JOC16_18入力シート'!AV80</f>
        <v>0</v>
      </c>
      <c r="AW79" s="83"/>
      <c r="AX79" s="84">
        <f>'JOC16_18入力シート'!AX80</f>
        <v>0</v>
      </c>
      <c r="AY79" s="83"/>
      <c r="AZ79" s="62">
        <f>'JOC16_18入力シート'!AZ80</f>
        <v>0</v>
      </c>
      <c r="BA79" s="63"/>
      <c r="BB79" s="63">
        <f>'JOC16_18入力シート'!BB80</f>
        <v>0</v>
      </c>
      <c r="BC79" s="85"/>
      <c r="BD79" s="84">
        <f>'JOC16_18入力シート'!BD80</f>
        <v>0</v>
      </c>
      <c r="BE79" s="63"/>
      <c r="BF79" s="63">
        <f>'JOC16_18入力シート'!BF80</f>
        <v>0</v>
      </c>
      <c r="BG79" s="83"/>
      <c r="BH79" s="79" t="str">
        <f>'JOC16_18入力シート'!BH80</f>
        <v>A</v>
      </c>
      <c r="BI79" s="80"/>
      <c r="BJ79" s="63">
        <f>'JOC16_18入力シート'!BJ80</f>
        <v>0</v>
      </c>
      <c r="BK79" s="300"/>
      <c r="BL79" s="178">
        <f>'JOC16_18入力シート'!BL80</f>
        <v>0</v>
      </c>
      <c r="BM79" s="179"/>
      <c r="BN79" s="179">
        <f>'JOC16_18入力シート'!BN80</f>
        <v>0</v>
      </c>
      <c r="BO79" s="180"/>
      <c r="BP79" s="181">
        <f>'JOC16_18入力シート'!BP80</f>
        <v>0</v>
      </c>
      <c r="BQ79" s="182"/>
      <c r="BR79" s="182">
        <f>'JOC16_18入力シート'!BR80</f>
        <v>0</v>
      </c>
      <c r="BS79" s="183"/>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66">
        <v>57</v>
      </c>
      <c r="B80" s="67"/>
      <c r="C80" s="86">
        <f>'JOC16_18入力シート'!C81</f>
        <v>0</v>
      </c>
      <c r="D80" s="63"/>
      <c r="E80" s="63"/>
      <c r="F80" s="63"/>
      <c r="G80" s="87">
        <f>'JOC16_18入力シート'!G81</f>
        <v>0</v>
      </c>
      <c r="H80" s="63"/>
      <c r="I80" s="63"/>
      <c r="J80" s="63"/>
      <c r="K80" s="87">
        <f>'JOC16_18入力シート'!K81</f>
        <v>0</v>
      </c>
      <c r="L80" s="63"/>
      <c r="M80" s="63"/>
      <c r="N80" s="63"/>
      <c r="O80" s="83"/>
      <c r="P80" s="89">
        <f>'JOC16_18入力シート'!P81</f>
        <v>0</v>
      </c>
      <c r="Q80" s="301"/>
      <c r="R80" s="301"/>
      <c r="S80" s="301"/>
      <c r="T80" s="301"/>
      <c r="U80" s="301"/>
      <c r="V80" s="301"/>
      <c r="W80" s="91">
        <f>'JOC16_18入力シート'!W81</f>
        <v>0</v>
      </c>
      <c r="X80" s="302"/>
      <c r="Y80" s="302"/>
      <c r="Z80" s="302"/>
      <c r="AA80" s="302"/>
      <c r="AB80" s="302"/>
      <c r="AC80" s="302"/>
      <c r="AD80" s="302"/>
      <c r="AE80" s="303"/>
      <c r="AF80" s="89">
        <f>'JOC16_18入力シート'!AF81</f>
        <v>0</v>
      </c>
      <c r="AG80" s="301"/>
      <c r="AH80" s="301"/>
      <c r="AI80" s="301"/>
      <c r="AJ80" s="301"/>
      <c r="AK80" s="301"/>
      <c r="AL80" s="301"/>
      <c r="AM80" s="301"/>
      <c r="AN80" s="304"/>
      <c r="AO80" s="299">
        <f>'JOC16_18入力シート'!AO81</f>
        <v>0</v>
      </c>
      <c r="AP80" s="83"/>
      <c r="AQ80" s="86">
        <f>'JOC16_18入力シート'!AQ81</f>
        <v>0</v>
      </c>
      <c r="AR80" s="63"/>
      <c r="AS80" s="63"/>
      <c r="AT80" s="87">
        <f>'JOC16_18入力シート'!AT81</f>
        <v>0</v>
      </c>
      <c r="AU80" s="63"/>
      <c r="AV80" s="87">
        <f>'JOC16_18入力シート'!AV81</f>
        <v>0</v>
      </c>
      <c r="AW80" s="83"/>
      <c r="AX80" s="84">
        <f>'JOC16_18入力シート'!AX81</f>
        <v>0</v>
      </c>
      <c r="AY80" s="83"/>
      <c r="AZ80" s="62">
        <f>'JOC16_18入力シート'!AZ81</f>
        <v>0</v>
      </c>
      <c r="BA80" s="63"/>
      <c r="BB80" s="63">
        <f>'JOC16_18入力シート'!BB81</f>
        <v>0</v>
      </c>
      <c r="BC80" s="85"/>
      <c r="BD80" s="84">
        <f>'JOC16_18入力シート'!BD81</f>
        <v>0</v>
      </c>
      <c r="BE80" s="63"/>
      <c r="BF80" s="63">
        <f>'JOC16_18入力シート'!BF81</f>
        <v>0</v>
      </c>
      <c r="BG80" s="83"/>
      <c r="BH80" s="79" t="str">
        <f>'JOC16_18入力シート'!BH81</f>
        <v>A</v>
      </c>
      <c r="BI80" s="80"/>
      <c r="BJ80" s="63">
        <f>'JOC16_18入力シート'!BJ81</f>
        <v>0</v>
      </c>
      <c r="BK80" s="300"/>
      <c r="BL80" s="178">
        <f>'JOC16_18入力シート'!BL81</f>
        <v>0</v>
      </c>
      <c r="BM80" s="179"/>
      <c r="BN80" s="179">
        <f>'JOC16_18入力シート'!BN81</f>
        <v>0</v>
      </c>
      <c r="BO80" s="180"/>
      <c r="BP80" s="181">
        <f>'JOC16_18入力シート'!BP81</f>
        <v>0</v>
      </c>
      <c r="BQ80" s="182"/>
      <c r="BR80" s="182">
        <f>'JOC16_18入力シート'!BR81</f>
        <v>0</v>
      </c>
      <c r="BS80" s="183"/>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66">
        <v>58</v>
      </c>
      <c r="B81" s="67"/>
      <c r="C81" s="86">
        <f>'JOC16_18入力シート'!C82</f>
        <v>0</v>
      </c>
      <c r="D81" s="63"/>
      <c r="E81" s="63"/>
      <c r="F81" s="63"/>
      <c r="G81" s="87">
        <f>'JOC16_18入力シート'!G82</f>
        <v>0</v>
      </c>
      <c r="H81" s="63"/>
      <c r="I81" s="63"/>
      <c r="J81" s="63"/>
      <c r="K81" s="87">
        <f>'JOC16_18入力シート'!K82</f>
        <v>0</v>
      </c>
      <c r="L81" s="63"/>
      <c r="M81" s="63"/>
      <c r="N81" s="63"/>
      <c r="O81" s="83"/>
      <c r="P81" s="89">
        <f>'JOC16_18入力シート'!P82</f>
        <v>0</v>
      </c>
      <c r="Q81" s="301"/>
      <c r="R81" s="301"/>
      <c r="S81" s="301"/>
      <c r="T81" s="301"/>
      <c r="U81" s="301"/>
      <c r="V81" s="301"/>
      <c r="W81" s="91">
        <f>'JOC16_18入力シート'!W82</f>
        <v>0</v>
      </c>
      <c r="X81" s="302"/>
      <c r="Y81" s="302"/>
      <c r="Z81" s="302"/>
      <c r="AA81" s="302"/>
      <c r="AB81" s="302"/>
      <c r="AC81" s="302"/>
      <c r="AD81" s="302"/>
      <c r="AE81" s="303"/>
      <c r="AF81" s="89">
        <f>'JOC16_18入力シート'!AF82</f>
        <v>0</v>
      </c>
      <c r="AG81" s="301"/>
      <c r="AH81" s="301"/>
      <c r="AI81" s="301"/>
      <c r="AJ81" s="301"/>
      <c r="AK81" s="301"/>
      <c r="AL81" s="301"/>
      <c r="AM81" s="301"/>
      <c r="AN81" s="304"/>
      <c r="AO81" s="299">
        <f>'JOC16_18入力シート'!AO82</f>
        <v>0</v>
      </c>
      <c r="AP81" s="83"/>
      <c r="AQ81" s="86">
        <f>'JOC16_18入力シート'!AQ82</f>
        <v>0</v>
      </c>
      <c r="AR81" s="63"/>
      <c r="AS81" s="63"/>
      <c r="AT81" s="87">
        <f>'JOC16_18入力シート'!AT82</f>
        <v>0</v>
      </c>
      <c r="AU81" s="63"/>
      <c r="AV81" s="87">
        <f>'JOC16_18入力シート'!AV82</f>
        <v>0</v>
      </c>
      <c r="AW81" s="83"/>
      <c r="AX81" s="84">
        <f>'JOC16_18入力シート'!AX82</f>
        <v>0</v>
      </c>
      <c r="AY81" s="83"/>
      <c r="AZ81" s="62">
        <f>'JOC16_18入力シート'!AZ82</f>
        <v>0</v>
      </c>
      <c r="BA81" s="63"/>
      <c r="BB81" s="63">
        <f>'JOC16_18入力シート'!BB82</f>
        <v>0</v>
      </c>
      <c r="BC81" s="85"/>
      <c r="BD81" s="84">
        <f>'JOC16_18入力シート'!BD82</f>
        <v>0</v>
      </c>
      <c r="BE81" s="63"/>
      <c r="BF81" s="63">
        <f>'JOC16_18入力シート'!BF82</f>
        <v>0</v>
      </c>
      <c r="BG81" s="83"/>
      <c r="BH81" s="79" t="str">
        <f>'JOC16_18入力シート'!BH82</f>
        <v>A</v>
      </c>
      <c r="BI81" s="80"/>
      <c r="BJ81" s="63">
        <f>'JOC16_18入力シート'!BJ82</f>
        <v>0</v>
      </c>
      <c r="BK81" s="300"/>
      <c r="BL81" s="178">
        <f>'JOC16_18入力シート'!BL82</f>
        <v>0</v>
      </c>
      <c r="BM81" s="179"/>
      <c r="BN81" s="179">
        <f>'JOC16_18入力シート'!BN82</f>
        <v>0</v>
      </c>
      <c r="BO81" s="180"/>
      <c r="BP81" s="181">
        <f>'JOC16_18入力シート'!BP82</f>
        <v>0</v>
      </c>
      <c r="BQ81" s="182"/>
      <c r="BR81" s="182">
        <f>'JOC16_18入力シート'!BR82</f>
        <v>0</v>
      </c>
      <c r="BS81" s="183"/>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66">
        <v>59</v>
      </c>
      <c r="B82" s="67"/>
      <c r="C82" s="86">
        <f>'JOC16_18入力シート'!C83</f>
        <v>0</v>
      </c>
      <c r="D82" s="63"/>
      <c r="E82" s="63"/>
      <c r="F82" s="63"/>
      <c r="G82" s="87">
        <f>'JOC16_18入力シート'!G83</f>
        <v>0</v>
      </c>
      <c r="H82" s="63"/>
      <c r="I82" s="63"/>
      <c r="J82" s="63"/>
      <c r="K82" s="87">
        <f>'JOC16_18入力シート'!K83</f>
        <v>0</v>
      </c>
      <c r="L82" s="63"/>
      <c r="M82" s="63"/>
      <c r="N82" s="63"/>
      <c r="O82" s="83"/>
      <c r="P82" s="89">
        <f>'JOC16_18入力シート'!P83</f>
        <v>0</v>
      </c>
      <c r="Q82" s="301"/>
      <c r="R82" s="301"/>
      <c r="S82" s="301"/>
      <c r="T82" s="301"/>
      <c r="U82" s="301"/>
      <c r="V82" s="301"/>
      <c r="W82" s="91">
        <f>'JOC16_18入力シート'!W83</f>
        <v>0</v>
      </c>
      <c r="X82" s="302"/>
      <c r="Y82" s="302"/>
      <c r="Z82" s="302"/>
      <c r="AA82" s="302"/>
      <c r="AB82" s="302"/>
      <c r="AC82" s="302"/>
      <c r="AD82" s="302"/>
      <c r="AE82" s="303"/>
      <c r="AF82" s="89">
        <f>'JOC16_18入力シート'!AF83</f>
        <v>0</v>
      </c>
      <c r="AG82" s="301"/>
      <c r="AH82" s="301"/>
      <c r="AI82" s="301"/>
      <c r="AJ82" s="301"/>
      <c r="AK82" s="301"/>
      <c r="AL82" s="301"/>
      <c r="AM82" s="301"/>
      <c r="AN82" s="304"/>
      <c r="AO82" s="299">
        <f>'JOC16_18入力シート'!AO83</f>
        <v>0</v>
      </c>
      <c r="AP82" s="83"/>
      <c r="AQ82" s="86">
        <f>'JOC16_18入力シート'!AQ83</f>
        <v>0</v>
      </c>
      <c r="AR82" s="63"/>
      <c r="AS82" s="63"/>
      <c r="AT82" s="87">
        <f>'JOC16_18入力シート'!AT83</f>
        <v>0</v>
      </c>
      <c r="AU82" s="63"/>
      <c r="AV82" s="87">
        <f>'JOC16_18入力シート'!AV83</f>
        <v>0</v>
      </c>
      <c r="AW82" s="83"/>
      <c r="AX82" s="84">
        <f>'JOC16_18入力シート'!AX83</f>
        <v>0</v>
      </c>
      <c r="AY82" s="83"/>
      <c r="AZ82" s="62">
        <f>'JOC16_18入力シート'!AZ83</f>
        <v>0</v>
      </c>
      <c r="BA82" s="63"/>
      <c r="BB82" s="63">
        <f>'JOC16_18入力シート'!BB83</f>
        <v>0</v>
      </c>
      <c r="BC82" s="85"/>
      <c r="BD82" s="84">
        <f>'JOC16_18入力シート'!BD83</f>
        <v>0</v>
      </c>
      <c r="BE82" s="63"/>
      <c r="BF82" s="63">
        <f>'JOC16_18入力シート'!BF83</f>
        <v>0</v>
      </c>
      <c r="BG82" s="83"/>
      <c r="BH82" s="79" t="str">
        <f>'JOC16_18入力シート'!BH83</f>
        <v>A</v>
      </c>
      <c r="BI82" s="80"/>
      <c r="BJ82" s="63">
        <f>'JOC16_18入力シート'!BJ83</f>
        <v>0</v>
      </c>
      <c r="BK82" s="300"/>
      <c r="BL82" s="178">
        <f>'JOC16_18入力シート'!BL83</f>
        <v>0</v>
      </c>
      <c r="BM82" s="179"/>
      <c r="BN82" s="179">
        <f>'JOC16_18入力シート'!BN83</f>
        <v>0</v>
      </c>
      <c r="BO82" s="180"/>
      <c r="BP82" s="181">
        <f>'JOC16_18入力シート'!BP83</f>
        <v>0</v>
      </c>
      <c r="BQ82" s="182"/>
      <c r="BR82" s="182">
        <f>'JOC16_18入力シート'!BR83</f>
        <v>0</v>
      </c>
      <c r="BS82" s="183"/>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66">
        <v>60</v>
      </c>
      <c r="B83" s="67"/>
      <c r="C83" s="86">
        <f>'JOC16_18入力シート'!C84</f>
        <v>0</v>
      </c>
      <c r="D83" s="63"/>
      <c r="E83" s="63"/>
      <c r="F83" s="63"/>
      <c r="G83" s="87">
        <f>'JOC16_18入力シート'!G84</f>
        <v>0</v>
      </c>
      <c r="H83" s="63"/>
      <c r="I83" s="63"/>
      <c r="J83" s="63"/>
      <c r="K83" s="87">
        <f>'JOC16_18入力シート'!K84</f>
        <v>0</v>
      </c>
      <c r="L83" s="63"/>
      <c r="M83" s="63"/>
      <c r="N83" s="63"/>
      <c r="O83" s="83"/>
      <c r="P83" s="89">
        <f>'JOC16_18入力シート'!P84</f>
        <v>0</v>
      </c>
      <c r="Q83" s="301"/>
      <c r="R83" s="301"/>
      <c r="S83" s="301"/>
      <c r="T83" s="301"/>
      <c r="U83" s="301"/>
      <c r="V83" s="301"/>
      <c r="W83" s="91">
        <f>'JOC16_18入力シート'!W84</f>
        <v>0</v>
      </c>
      <c r="X83" s="302"/>
      <c r="Y83" s="302"/>
      <c r="Z83" s="302"/>
      <c r="AA83" s="302"/>
      <c r="AB83" s="302"/>
      <c r="AC83" s="302"/>
      <c r="AD83" s="302"/>
      <c r="AE83" s="303"/>
      <c r="AF83" s="89">
        <f>'JOC16_18入力シート'!AF84</f>
        <v>0</v>
      </c>
      <c r="AG83" s="301"/>
      <c r="AH83" s="301"/>
      <c r="AI83" s="301"/>
      <c r="AJ83" s="301"/>
      <c r="AK83" s="301"/>
      <c r="AL83" s="301"/>
      <c r="AM83" s="301"/>
      <c r="AN83" s="304"/>
      <c r="AO83" s="299">
        <f>'JOC16_18入力シート'!AO84</f>
        <v>0</v>
      </c>
      <c r="AP83" s="83"/>
      <c r="AQ83" s="86">
        <f>'JOC16_18入力シート'!AQ84</f>
        <v>0</v>
      </c>
      <c r="AR83" s="63"/>
      <c r="AS83" s="63"/>
      <c r="AT83" s="87">
        <f>'JOC16_18入力シート'!AT84</f>
        <v>0</v>
      </c>
      <c r="AU83" s="63"/>
      <c r="AV83" s="87">
        <f>'JOC16_18入力シート'!AV84</f>
        <v>0</v>
      </c>
      <c r="AW83" s="83"/>
      <c r="AX83" s="84">
        <f>'JOC16_18入力シート'!AX84</f>
        <v>0</v>
      </c>
      <c r="AY83" s="83"/>
      <c r="AZ83" s="62">
        <f>'JOC16_18入力シート'!AZ84</f>
        <v>0</v>
      </c>
      <c r="BA83" s="63"/>
      <c r="BB83" s="63">
        <f>'JOC16_18入力シート'!BB84</f>
        <v>0</v>
      </c>
      <c r="BC83" s="85"/>
      <c r="BD83" s="84">
        <f>'JOC16_18入力シート'!BD84</f>
        <v>0</v>
      </c>
      <c r="BE83" s="63"/>
      <c r="BF83" s="63">
        <f>'JOC16_18入力シート'!BF84</f>
        <v>0</v>
      </c>
      <c r="BG83" s="83"/>
      <c r="BH83" s="79" t="str">
        <f>'JOC16_18入力シート'!BH84</f>
        <v>A</v>
      </c>
      <c r="BI83" s="80"/>
      <c r="BJ83" s="63">
        <f>'JOC16_18入力シート'!BJ84</f>
        <v>0</v>
      </c>
      <c r="BK83" s="300"/>
      <c r="BL83" s="178">
        <f>'JOC16_18入力シート'!BL84</f>
        <v>0</v>
      </c>
      <c r="BM83" s="179"/>
      <c r="BN83" s="179">
        <f>'JOC16_18入力シート'!BN84</f>
        <v>0</v>
      </c>
      <c r="BO83" s="180"/>
      <c r="BP83" s="181">
        <f>'JOC16_18入力シート'!BP84</f>
        <v>0</v>
      </c>
      <c r="BQ83" s="182"/>
      <c r="BR83" s="182">
        <f>'JOC16_18入力シート'!BR84</f>
        <v>0</v>
      </c>
      <c r="BS83" s="183"/>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66">
        <v>61</v>
      </c>
      <c r="B84" s="67"/>
      <c r="C84" s="86">
        <f>'JOC16_18入力シート'!C85</f>
        <v>0</v>
      </c>
      <c r="D84" s="63"/>
      <c r="E84" s="63"/>
      <c r="F84" s="63"/>
      <c r="G84" s="87">
        <f>'JOC16_18入力シート'!G85</f>
        <v>0</v>
      </c>
      <c r="H84" s="63"/>
      <c r="I84" s="63"/>
      <c r="J84" s="63"/>
      <c r="K84" s="87">
        <f>'JOC16_18入力シート'!K85</f>
        <v>0</v>
      </c>
      <c r="L84" s="63"/>
      <c r="M84" s="63"/>
      <c r="N84" s="63"/>
      <c r="O84" s="83"/>
      <c r="P84" s="89">
        <f>'JOC16_18入力シート'!P85</f>
        <v>0</v>
      </c>
      <c r="Q84" s="301"/>
      <c r="R84" s="301"/>
      <c r="S84" s="301"/>
      <c r="T84" s="301"/>
      <c r="U84" s="301"/>
      <c r="V84" s="301"/>
      <c r="W84" s="91">
        <f>'JOC16_18入力シート'!W85</f>
        <v>0</v>
      </c>
      <c r="X84" s="302"/>
      <c r="Y84" s="302"/>
      <c r="Z84" s="302"/>
      <c r="AA84" s="302"/>
      <c r="AB84" s="302"/>
      <c r="AC84" s="302"/>
      <c r="AD84" s="302"/>
      <c r="AE84" s="303"/>
      <c r="AF84" s="89">
        <f>'JOC16_18入力シート'!AF85</f>
        <v>0</v>
      </c>
      <c r="AG84" s="301"/>
      <c r="AH84" s="301"/>
      <c r="AI84" s="301"/>
      <c r="AJ84" s="301"/>
      <c r="AK84" s="301"/>
      <c r="AL84" s="301"/>
      <c r="AM84" s="301"/>
      <c r="AN84" s="304"/>
      <c r="AO84" s="299">
        <f>'JOC16_18入力シート'!AO85</f>
        <v>0</v>
      </c>
      <c r="AP84" s="83"/>
      <c r="AQ84" s="86">
        <f>'JOC16_18入力シート'!AQ85</f>
        <v>0</v>
      </c>
      <c r="AR84" s="63"/>
      <c r="AS84" s="63"/>
      <c r="AT84" s="87">
        <f>'JOC16_18入力シート'!AT85</f>
        <v>0</v>
      </c>
      <c r="AU84" s="63"/>
      <c r="AV84" s="87">
        <f>'JOC16_18入力シート'!AV85</f>
        <v>0</v>
      </c>
      <c r="AW84" s="83"/>
      <c r="AX84" s="84">
        <f>'JOC16_18入力シート'!AX85</f>
        <v>0</v>
      </c>
      <c r="AY84" s="83"/>
      <c r="AZ84" s="62">
        <f>'JOC16_18入力シート'!AZ85</f>
        <v>0</v>
      </c>
      <c r="BA84" s="63"/>
      <c r="BB84" s="63">
        <f>'JOC16_18入力シート'!BB85</f>
        <v>0</v>
      </c>
      <c r="BC84" s="85"/>
      <c r="BD84" s="84">
        <f>'JOC16_18入力シート'!BD85</f>
        <v>0</v>
      </c>
      <c r="BE84" s="63"/>
      <c r="BF84" s="63">
        <f>'JOC16_18入力シート'!BF85</f>
        <v>0</v>
      </c>
      <c r="BG84" s="83"/>
      <c r="BH84" s="79" t="str">
        <f>'JOC16_18入力シート'!BH85</f>
        <v>A</v>
      </c>
      <c r="BI84" s="80"/>
      <c r="BJ84" s="63">
        <f>'JOC16_18入力シート'!BJ85</f>
        <v>0</v>
      </c>
      <c r="BK84" s="300"/>
      <c r="BL84" s="178">
        <f>'JOC16_18入力シート'!BL85</f>
        <v>0</v>
      </c>
      <c r="BM84" s="179"/>
      <c r="BN84" s="179">
        <f>'JOC16_18入力シート'!BN85</f>
        <v>0</v>
      </c>
      <c r="BO84" s="180"/>
      <c r="BP84" s="181">
        <f>'JOC16_18入力シート'!BP85</f>
        <v>0</v>
      </c>
      <c r="BQ84" s="182"/>
      <c r="BR84" s="182">
        <f>'JOC16_18入力シート'!BR85</f>
        <v>0</v>
      </c>
      <c r="BS84" s="183"/>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66">
        <v>62</v>
      </c>
      <c r="B85" s="67"/>
      <c r="C85" s="86">
        <f>'JOC16_18入力シート'!C86</f>
        <v>0</v>
      </c>
      <c r="D85" s="63"/>
      <c r="E85" s="63"/>
      <c r="F85" s="63"/>
      <c r="G85" s="87">
        <f>'JOC16_18入力シート'!G86</f>
        <v>0</v>
      </c>
      <c r="H85" s="63"/>
      <c r="I85" s="63"/>
      <c r="J85" s="63"/>
      <c r="K85" s="87">
        <f>'JOC16_18入力シート'!K86</f>
        <v>0</v>
      </c>
      <c r="L85" s="63"/>
      <c r="M85" s="63"/>
      <c r="N85" s="63"/>
      <c r="O85" s="83"/>
      <c r="P85" s="89">
        <f>'JOC16_18入力シート'!P86</f>
        <v>0</v>
      </c>
      <c r="Q85" s="301"/>
      <c r="R85" s="301"/>
      <c r="S85" s="301"/>
      <c r="T85" s="301"/>
      <c r="U85" s="301"/>
      <c r="V85" s="301"/>
      <c r="W85" s="91">
        <f>'JOC16_18入力シート'!W86</f>
        <v>0</v>
      </c>
      <c r="X85" s="302"/>
      <c r="Y85" s="302"/>
      <c r="Z85" s="302"/>
      <c r="AA85" s="302"/>
      <c r="AB85" s="302"/>
      <c r="AC85" s="302"/>
      <c r="AD85" s="302"/>
      <c r="AE85" s="303"/>
      <c r="AF85" s="89">
        <f>'JOC16_18入力シート'!AF86</f>
        <v>0</v>
      </c>
      <c r="AG85" s="301"/>
      <c r="AH85" s="301"/>
      <c r="AI85" s="301"/>
      <c r="AJ85" s="301"/>
      <c r="AK85" s="301"/>
      <c r="AL85" s="301"/>
      <c r="AM85" s="301"/>
      <c r="AN85" s="304"/>
      <c r="AO85" s="299">
        <f>'JOC16_18入力シート'!AO86</f>
        <v>0</v>
      </c>
      <c r="AP85" s="83"/>
      <c r="AQ85" s="86">
        <f>'JOC16_18入力シート'!AQ86</f>
        <v>0</v>
      </c>
      <c r="AR85" s="63"/>
      <c r="AS85" s="63"/>
      <c r="AT85" s="87">
        <f>'JOC16_18入力シート'!AT86</f>
        <v>0</v>
      </c>
      <c r="AU85" s="63"/>
      <c r="AV85" s="87">
        <f>'JOC16_18入力シート'!AV86</f>
        <v>0</v>
      </c>
      <c r="AW85" s="83"/>
      <c r="AX85" s="84">
        <f>'JOC16_18入力シート'!AX86</f>
        <v>0</v>
      </c>
      <c r="AY85" s="83"/>
      <c r="AZ85" s="62">
        <f>'JOC16_18入力シート'!AZ86</f>
        <v>0</v>
      </c>
      <c r="BA85" s="63"/>
      <c r="BB85" s="63">
        <f>'JOC16_18入力シート'!BB86</f>
        <v>0</v>
      </c>
      <c r="BC85" s="85"/>
      <c r="BD85" s="84">
        <f>'JOC16_18入力シート'!BD86</f>
        <v>0</v>
      </c>
      <c r="BE85" s="63"/>
      <c r="BF85" s="63">
        <f>'JOC16_18入力シート'!BF86</f>
        <v>0</v>
      </c>
      <c r="BG85" s="83"/>
      <c r="BH85" s="79" t="str">
        <f>'JOC16_18入力シート'!BH86</f>
        <v>A</v>
      </c>
      <c r="BI85" s="80"/>
      <c r="BJ85" s="63">
        <f>'JOC16_18入力シート'!BJ86</f>
        <v>0</v>
      </c>
      <c r="BK85" s="300"/>
      <c r="BL85" s="178">
        <f>'JOC16_18入力シート'!BL86</f>
        <v>0</v>
      </c>
      <c r="BM85" s="179"/>
      <c r="BN85" s="179">
        <f>'JOC16_18入力シート'!BN86</f>
        <v>0</v>
      </c>
      <c r="BO85" s="180"/>
      <c r="BP85" s="181">
        <f>'JOC16_18入力シート'!BP86</f>
        <v>0</v>
      </c>
      <c r="BQ85" s="182"/>
      <c r="BR85" s="182">
        <f>'JOC16_18入力シート'!BR86</f>
        <v>0</v>
      </c>
      <c r="BS85" s="183"/>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66">
        <v>63</v>
      </c>
      <c r="B86" s="67"/>
      <c r="C86" s="86">
        <f>'JOC16_18入力シート'!C87</f>
        <v>0</v>
      </c>
      <c r="D86" s="63"/>
      <c r="E86" s="63"/>
      <c r="F86" s="63"/>
      <c r="G86" s="87">
        <f>'JOC16_18入力シート'!G87</f>
        <v>0</v>
      </c>
      <c r="H86" s="63"/>
      <c r="I86" s="63"/>
      <c r="J86" s="63"/>
      <c r="K86" s="87">
        <f>'JOC16_18入力シート'!K87</f>
        <v>0</v>
      </c>
      <c r="L86" s="63"/>
      <c r="M86" s="63"/>
      <c r="N86" s="63"/>
      <c r="O86" s="83"/>
      <c r="P86" s="89">
        <f>'JOC16_18入力シート'!P87</f>
        <v>0</v>
      </c>
      <c r="Q86" s="301"/>
      <c r="R86" s="301"/>
      <c r="S86" s="301"/>
      <c r="T86" s="301"/>
      <c r="U86" s="301"/>
      <c r="V86" s="301"/>
      <c r="W86" s="91">
        <f>'JOC16_18入力シート'!W87</f>
        <v>0</v>
      </c>
      <c r="X86" s="302"/>
      <c r="Y86" s="302"/>
      <c r="Z86" s="302"/>
      <c r="AA86" s="302"/>
      <c r="AB86" s="302"/>
      <c r="AC86" s="302"/>
      <c r="AD86" s="302"/>
      <c r="AE86" s="303"/>
      <c r="AF86" s="89">
        <f>'JOC16_18入力シート'!AF87</f>
        <v>0</v>
      </c>
      <c r="AG86" s="301"/>
      <c r="AH86" s="301"/>
      <c r="AI86" s="301"/>
      <c r="AJ86" s="301"/>
      <c r="AK86" s="301"/>
      <c r="AL86" s="301"/>
      <c r="AM86" s="301"/>
      <c r="AN86" s="304"/>
      <c r="AO86" s="299">
        <f>'JOC16_18入力シート'!AO87</f>
        <v>0</v>
      </c>
      <c r="AP86" s="83"/>
      <c r="AQ86" s="86">
        <f>'JOC16_18入力シート'!AQ87</f>
        <v>0</v>
      </c>
      <c r="AR86" s="63"/>
      <c r="AS86" s="63"/>
      <c r="AT86" s="87">
        <f>'JOC16_18入力シート'!AT87</f>
        <v>0</v>
      </c>
      <c r="AU86" s="63"/>
      <c r="AV86" s="87">
        <f>'JOC16_18入力シート'!AV87</f>
        <v>0</v>
      </c>
      <c r="AW86" s="83"/>
      <c r="AX86" s="84">
        <f>'JOC16_18入力シート'!AX87</f>
        <v>0</v>
      </c>
      <c r="AY86" s="83"/>
      <c r="AZ86" s="62">
        <f>'JOC16_18入力シート'!AZ87</f>
        <v>0</v>
      </c>
      <c r="BA86" s="63"/>
      <c r="BB86" s="63">
        <f>'JOC16_18入力シート'!BB87</f>
        <v>0</v>
      </c>
      <c r="BC86" s="85"/>
      <c r="BD86" s="84">
        <f>'JOC16_18入力シート'!BD87</f>
        <v>0</v>
      </c>
      <c r="BE86" s="63"/>
      <c r="BF86" s="63">
        <f>'JOC16_18入力シート'!BF87</f>
        <v>0</v>
      </c>
      <c r="BG86" s="83"/>
      <c r="BH86" s="79" t="str">
        <f>'JOC16_18入力シート'!BH87</f>
        <v>A</v>
      </c>
      <c r="BI86" s="80"/>
      <c r="BJ86" s="63">
        <f>'JOC16_18入力シート'!BJ87</f>
        <v>0</v>
      </c>
      <c r="BK86" s="300"/>
      <c r="BL86" s="178">
        <f>'JOC16_18入力シート'!BL87</f>
        <v>0</v>
      </c>
      <c r="BM86" s="179"/>
      <c r="BN86" s="179">
        <f>'JOC16_18入力シート'!BN87</f>
        <v>0</v>
      </c>
      <c r="BO86" s="180"/>
      <c r="BP86" s="181">
        <f>'JOC16_18入力シート'!BP87</f>
        <v>0</v>
      </c>
      <c r="BQ86" s="182"/>
      <c r="BR86" s="182">
        <f>'JOC16_18入力シート'!BR87</f>
        <v>0</v>
      </c>
      <c r="BS86" s="183"/>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66">
        <v>64</v>
      </c>
      <c r="B87" s="67"/>
      <c r="C87" s="86">
        <f>'JOC16_18入力シート'!C88</f>
        <v>0</v>
      </c>
      <c r="D87" s="63"/>
      <c r="E87" s="63"/>
      <c r="F87" s="63"/>
      <c r="G87" s="87">
        <f>'JOC16_18入力シート'!G88</f>
        <v>0</v>
      </c>
      <c r="H87" s="63"/>
      <c r="I87" s="63"/>
      <c r="J87" s="63"/>
      <c r="K87" s="87">
        <f>'JOC16_18入力シート'!K88</f>
        <v>0</v>
      </c>
      <c r="L87" s="63"/>
      <c r="M87" s="63"/>
      <c r="N87" s="63"/>
      <c r="O87" s="83"/>
      <c r="P87" s="89">
        <f>'JOC16_18入力シート'!P88</f>
        <v>0</v>
      </c>
      <c r="Q87" s="301"/>
      <c r="R87" s="301"/>
      <c r="S87" s="301"/>
      <c r="T87" s="301"/>
      <c r="U87" s="301"/>
      <c r="V87" s="301"/>
      <c r="W87" s="91">
        <f>'JOC16_18入力シート'!W88</f>
        <v>0</v>
      </c>
      <c r="X87" s="302"/>
      <c r="Y87" s="302"/>
      <c r="Z87" s="302"/>
      <c r="AA87" s="302"/>
      <c r="AB87" s="302"/>
      <c r="AC87" s="302"/>
      <c r="AD87" s="302"/>
      <c r="AE87" s="303"/>
      <c r="AF87" s="89">
        <f>'JOC16_18入力シート'!AF88</f>
        <v>0</v>
      </c>
      <c r="AG87" s="301"/>
      <c r="AH87" s="301"/>
      <c r="AI87" s="301"/>
      <c r="AJ87" s="301"/>
      <c r="AK87" s="301"/>
      <c r="AL87" s="301"/>
      <c r="AM87" s="301"/>
      <c r="AN87" s="304"/>
      <c r="AO87" s="299">
        <f>'JOC16_18入力シート'!AO88</f>
        <v>0</v>
      </c>
      <c r="AP87" s="83"/>
      <c r="AQ87" s="86">
        <f>'JOC16_18入力シート'!AQ88</f>
        <v>0</v>
      </c>
      <c r="AR87" s="63"/>
      <c r="AS87" s="63"/>
      <c r="AT87" s="87">
        <f>'JOC16_18入力シート'!AT88</f>
        <v>0</v>
      </c>
      <c r="AU87" s="63"/>
      <c r="AV87" s="87">
        <f>'JOC16_18入力シート'!AV88</f>
        <v>0</v>
      </c>
      <c r="AW87" s="83"/>
      <c r="AX87" s="84">
        <f>'JOC16_18入力シート'!AX88</f>
        <v>0</v>
      </c>
      <c r="AY87" s="83"/>
      <c r="AZ87" s="62">
        <f>'JOC16_18入力シート'!AZ88</f>
        <v>0</v>
      </c>
      <c r="BA87" s="63"/>
      <c r="BB87" s="63">
        <f>'JOC16_18入力シート'!BB88</f>
        <v>0</v>
      </c>
      <c r="BC87" s="85"/>
      <c r="BD87" s="84">
        <f>'JOC16_18入力シート'!BD88</f>
        <v>0</v>
      </c>
      <c r="BE87" s="63"/>
      <c r="BF87" s="63">
        <f>'JOC16_18入力シート'!BF88</f>
        <v>0</v>
      </c>
      <c r="BG87" s="83"/>
      <c r="BH87" s="79" t="str">
        <f>'JOC16_18入力シート'!BH88</f>
        <v>A</v>
      </c>
      <c r="BI87" s="80"/>
      <c r="BJ87" s="63">
        <f>'JOC16_18入力シート'!BJ88</f>
        <v>0</v>
      </c>
      <c r="BK87" s="300"/>
      <c r="BL87" s="178">
        <f>'JOC16_18入力シート'!BL88</f>
        <v>0</v>
      </c>
      <c r="BM87" s="179"/>
      <c r="BN87" s="179">
        <f>'JOC16_18入力シート'!BN88</f>
        <v>0</v>
      </c>
      <c r="BO87" s="180"/>
      <c r="BP87" s="181">
        <f>'JOC16_18入力シート'!BP88</f>
        <v>0</v>
      </c>
      <c r="BQ87" s="182"/>
      <c r="BR87" s="182">
        <f>'JOC16_18入力シート'!BR88</f>
        <v>0</v>
      </c>
      <c r="BS87" s="183"/>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66">
        <v>65</v>
      </c>
      <c r="B88" s="67"/>
      <c r="C88" s="86">
        <f>'JOC16_18入力シート'!C89</f>
        <v>0</v>
      </c>
      <c r="D88" s="63"/>
      <c r="E88" s="63"/>
      <c r="F88" s="63"/>
      <c r="G88" s="87">
        <f>'JOC16_18入力シート'!G89</f>
        <v>0</v>
      </c>
      <c r="H88" s="63"/>
      <c r="I88" s="63"/>
      <c r="J88" s="63"/>
      <c r="K88" s="87">
        <f>'JOC16_18入力シート'!K89</f>
        <v>0</v>
      </c>
      <c r="L88" s="63"/>
      <c r="M88" s="63"/>
      <c r="N88" s="63"/>
      <c r="O88" s="83"/>
      <c r="P88" s="89">
        <f>'JOC16_18入力シート'!P89</f>
        <v>0</v>
      </c>
      <c r="Q88" s="301"/>
      <c r="R88" s="301"/>
      <c r="S88" s="301"/>
      <c r="T88" s="301"/>
      <c r="U88" s="301"/>
      <c r="V88" s="301"/>
      <c r="W88" s="91">
        <f>'JOC16_18入力シート'!W89</f>
        <v>0</v>
      </c>
      <c r="X88" s="302"/>
      <c r="Y88" s="302"/>
      <c r="Z88" s="302"/>
      <c r="AA88" s="302"/>
      <c r="AB88" s="302"/>
      <c r="AC88" s="302"/>
      <c r="AD88" s="302"/>
      <c r="AE88" s="303"/>
      <c r="AF88" s="89">
        <f>'JOC16_18入力シート'!AF89</f>
        <v>0</v>
      </c>
      <c r="AG88" s="301"/>
      <c r="AH88" s="301"/>
      <c r="AI88" s="301"/>
      <c r="AJ88" s="301"/>
      <c r="AK88" s="301"/>
      <c r="AL88" s="301"/>
      <c r="AM88" s="301"/>
      <c r="AN88" s="304"/>
      <c r="AO88" s="299">
        <f>'JOC16_18入力シート'!AO89</f>
        <v>0</v>
      </c>
      <c r="AP88" s="83"/>
      <c r="AQ88" s="86">
        <f>'JOC16_18入力シート'!AQ89</f>
        <v>0</v>
      </c>
      <c r="AR88" s="63"/>
      <c r="AS88" s="63"/>
      <c r="AT88" s="87">
        <f>'JOC16_18入力シート'!AT89</f>
        <v>0</v>
      </c>
      <c r="AU88" s="63"/>
      <c r="AV88" s="87">
        <f>'JOC16_18入力シート'!AV89</f>
        <v>0</v>
      </c>
      <c r="AW88" s="83"/>
      <c r="AX88" s="84">
        <f>'JOC16_18入力シート'!AX89</f>
        <v>0</v>
      </c>
      <c r="AY88" s="83"/>
      <c r="AZ88" s="62">
        <f>'JOC16_18入力シート'!AZ89</f>
        <v>0</v>
      </c>
      <c r="BA88" s="63"/>
      <c r="BB88" s="63">
        <f>'JOC16_18入力シート'!BB89</f>
        <v>0</v>
      </c>
      <c r="BC88" s="85"/>
      <c r="BD88" s="84">
        <f>'JOC16_18入力シート'!BD89</f>
        <v>0</v>
      </c>
      <c r="BE88" s="63"/>
      <c r="BF88" s="63">
        <f>'JOC16_18入力シート'!BF89</f>
        <v>0</v>
      </c>
      <c r="BG88" s="83"/>
      <c r="BH88" s="79" t="str">
        <f>'JOC16_18入力シート'!BH89</f>
        <v>A</v>
      </c>
      <c r="BI88" s="80"/>
      <c r="BJ88" s="63">
        <f>'JOC16_18入力シート'!BJ89</f>
        <v>0</v>
      </c>
      <c r="BK88" s="300"/>
      <c r="BL88" s="178">
        <f>'JOC16_18入力シート'!BL89</f>
        <v>0</v>
      </c>
      <c r="BM88" s="179"/>
      <c r="BN88" s="179">
        <f>'JOC16_18入力シート'!BN89</f>
        <v>0</v>
      </c>
      <c r="BO88" s="180"/>
      <c r="BP88" s="181">
        <f>'JOC16_18入力シート'!BP89</f>
        <v>0</v>
      </c>
      <c r="BQ88" s="182"/>
      <c r="BR88" s="182">
        <f>'JOC16_18入力シート'!BR89</f>
        <v>0</v>
      </c>
      <c r="BS88" s="183"/>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66">
        <v>66</v>
      </c>
      <c r="B89" s="67"/>
      <c r="C89" s="86">
        <f>'JOC16_18入力シート'!C90</f>
        <v>0</v>
      </c>
      <c r="D89" s="63"/>
      <c r="E89" s="63"/>
      <c r="F89" s="63"/>
      <c r="G89" s="87">
        <f>'JOC16_18入力シート'!G90</f>
        <v>0</v>
      </c>
      <c r="H89" s="63"/>
      <c r="I89" s="63"/>
      <c r="J89" s="63"/>
      <c r="K89" s="87">
        <f>'JOC16_18入力シート'!K90</f>
        <v>0</v>
      </c>
      <c r="L89" s="63"/>
      <c r="M89" s="63"/>
      <c r="N89" s="63"/>
      <c r="O89" s="83"/>
      <c r="P89" s="89">
        <f>'JOC16_18入力シート'!P90</f>
        <v>0</v>
      </c>
      <c r="Q89" s="301"/>
      <c r="R89" s="301"/>
      <c r="S89" s="301"/>
      <c r="T89" s="301"/>
      <c r="U89" s="301"/>
      <c r="V89" s="301"/>
      <c r="W89" s="91">
        <f>'JOC16_18入力シート'!W90</f>
        <v>0</v>
      </c>
      <c r="X89" s="302"/>
      <c r="Y89" s="302"/>
      <c r="Z89" s="302"/>
      <c r="AA89" s="302"/>
      <c r="AB89" s="302"/>
      <c r="AC89" s="302"/>
      <c r="AD89" s="302"/>
      <c r="AE89" s="303"/>
      <c r="AF89" s="89">
        <f>'JOC16_18入力シート'!AF90</f>
        <v>0</v>
      </c>
      <c r="AG89" s="301"/>
      <c r="AH89" s="301"/>
      <c r="AI89" s="301"/>
      <c r="AJ89" s="301"/>
      <c r="AK89" s="301"/>
      <c r="AL89" s="301"/>
      <c r="AM89" s="301"/>
      <c r="AN89" s="304"/>
      <c r="AO89" s="299">
        <f>'JOC16_18入力シート'!AO90</f>
        <v>0</v>
      </c>
      <c r="AP89" s="83"/>
      <c r="AQ89" s="86">
        <f>'JOC16_18入力シート'!AQ90</f>
        <v>0</v>
      </c>
      <c r="AR89" s="63"/>
      <c r="AS89" s="63"/>
      <c r="AT89" s="87">
        <f>'JOC16_18入力シート'!AT90</f>
        <v>0</v>
      </c>
      <c r="AU89" s="63"/>
      <c r="AV89" s="87">
        <f>'JOC16_18入力シート'!AV90</f>
        <v>0</v>
      </c>
      <c r="AW89" s="83"/>
      <c r="AX89" s="84">
        <f>'JOC16_18入力シート'!AX90</f>
        <v>0</v>
      </c>
      <c r="AY89" s="83"/>
      <c r="AZ89" s="62">
        <f>'JOC16_18入力シート'!AZ90</f>
        <v>0</v>
      </c>
      <c r="BA89" s="63"/>
      <c r="BB89" s="63">
        <f>'JOC16_18入力シート'!BB90</f>
        <v>0</v>
      </c>
      <c r="BC89" s="85"/>
      <c r="BD89" s="84">
        <f>'JOC16_18入力シート'!BD90</f>
        <v>0</v>
      </c>
      <c r="BE89" s="63"/>
      <c r="BF89" s="63">
        <f>'JOC16_18入力シート'!BF90</f>
        <v>0</v>
      </c>
      <c r="BG89" s="83"/>
      <c r="BH89" s="79" t="str">
        <f>'JOC16_18入力シート'!BH90</f>
        <v>A</v>
      </c>
      <c r="BI89" s="80"/>
      <c r="BJ89" s="63">
        <f>'JOC16_18入力シート'!BJ90</f>
        <v>0</v>
      </c>
      <c r="BK89" s="300"/>
      <c r="BL89" s="178">
        <f>'JOC16_18入力シート'!BL90</f>
        <v>0</v>
      </c>
      <c r="BM89" s="179"/>
      <c r="BN89" s="179">
        <f>'JOC16_18入力シート'!BN90</f>
        <v>0</v>
      </c>
      <c r="BO89" s="180"/>
      <c r="BP89" s="181">
        <f>'JOC16_18入力シート'!BP90</f>
        <v>0</v>
      </c>
      <c r="BQ89" s="182"/>
      <c r="BR89" s="182">
        <f>'JOC16_18入力シート'!BR90</f>
        <v>0</v>
      </c>
      <c r="BS89" s="183"/>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66">
        <v>67</v>
      </c>
      <c r="B90" s="67"/>
      <c r="C90" s="86">
        <f>'JOC16_18入力シート'!C91</f>
        <v>0</v>
      </c>
      <c r="D90" s="63"/>
      <c r="E90" s="63"/>
      <c r="F90" s="63"/>
      <c r="G90" s="87">
        <f>'JOC16_18入力シート'!G91</f>
        <v>0</v>
      </c>
      <c r="H90" s="63"/>
      <c r="I90" s="63"/>
      <c r="J90" s="63"/>
      <c r="K90" s="87">
        <f>'JOC16_18入力シート'!K91</f>
        <v>0</v>
      </c>
      <c r="L90" s="63"/>
      <c r="M90" s="63"/>
      <c r="N90" s="63"/>
      <c r="O90" s="83"/>
      <c r="P90" s="89">
        <f>'JOC16_18入力シート'!P91</f>
        <v>0</v>
      </c>
      <c r="Q90" s="301"/>
      <c r="R90" s="301"/>
      <c r="S90" s="301"/>
      <c r="T90" s="301"/>
      <c r="U90" s="301"/>
      <c r="V90" s="301"/>
      <c r="W90" s="91">
        <f>'JOC16_18入力シート'!W91</f>
        <v>0</v>
      </c>
      <c r="X90" s="302"/>
      <c r="Y90" s="302"/>
      <c r="Z90" s="302"/>
      <c r="AA90" s="302"/>
      <c r="AB90" s="302"/>
      <c r="AC90" s="302"/>
      <c r="AD90" s="302"/>
      <c r="AE90" s="303"/>
      <c r="AF90" s="89">
        <f>'JOC16_18入力シート'!AF91</f>
        <v>0</v>
      </c>
      <c r="AG90" s="301"/>
      <c r="AH90" s="301"/>
      <c r="AI90" s="301"/>
      <c r="AJ90" s="301"/>
      <c r="AK90" s="301"/>
      <c r="AL90" s="301"/>
      <c r="AM90" s="301"/>
      <c r="AN90" s="304"/>
      <c r="AO90" s="299">
        <f>'JOC16_18入力シート'!AO91</f>
        <v>0</v>
      </c>
      <c r="AP90" s="83"/>
      <c r="AQ90" s="86">
        <f>'JOC16_18入力シート'!AQ91</f>
        <v>0</v>
      </c>
      <c r="AR90" s="63"/>
      <c r="AS90" s="63"/>
      <c r="AT90" s="87">
        <f>'JOC16_18入力シート'!AT91</f>
        <v>0</v>
      </c>
      <c r="AU90" s="63"/>
      <c r="AV90" s="87">
        <f>'JOC16_18入力シート'!AV91</f>
        <v>0</v>
      </c>
      <c r="AW90" s="83"/>
      <c r="AX90" s="84">
        <f>'JOC16_18入力シート'!AX91</f>
        <v>0</v>
      </c>
      <c r="AY90" s="83"/>
      <c r="AZ90" s="62">
        <f>'JOC16_18入力シート'!AZ91</f>
        <v>0</v>
      </c>
      <c r="BA90" s="63"/>
      <c r="BB90" s="63">
        <f>'JOC16_18入力シート'!BB91</f>
        <v>0</v>
      </c>
      <c r="BC90" s="85"/>
      <c r="BD90" s="84">
        <f>'JOC16_18入力シート'!BD91</f>
        <v>0</v>
      </c>
      <c r="BE90" s="63"/>
      <c r="BF90" s="63">
        <f>'JOC16_18入力シート'!BF91</f>
        <v>0</v>
      </c>
      <c r="BG90" s="83"/>
      <c r="BH90" s="79" t="str">
        <f>'JOC16_18入力シート'!BH91</f>
        <v>A</v>
      </c>
      <c r="BI90" s="80"/>
      <c r="BJ90" s="63">
        <f>'JOC16_18入力シート'!BJ91</f>
        <v>0</v>
      </c>
      <c r="BK90" s="300"/>
      <c r="BL90" s="178">
        <f>'JOC16_18入力シート'!BL91</f>
        <v>0</v>
      </c>
      <c r="BM90" s="179"/>
      <c r="BN90" s="179">
        <f>'JOC16_18入力シート'!BN91</f>
        <v>0</v>
      </c>
      <c r="BO90" s="180"/>
      <c r="BP90" s="181">
        <f>'JOC16_18入力シート'!BP91</f>
        <v>0</v>
      </c>
      <c r="BQ90" s="182"/>
      <c r="BR90" s="182">
        <f>'JOC16_18入力シート'!BR91</f>
        <v>0</v>
      </c>
      <c r="BS90" s="183"/>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66">
        <v>68</v>
      </c>
      <c r="B91" s="67"/>
      <c r="C91" s="86">
        <f>'JOC16_18入力シート'!C92</f>
        <v>0</v>
      </c>
      <c r="D91" s="63"/>
      <c r="E91" s="63"/>
      <c r="F91" s="63"/>
      <c r="G91" s="87">
        <f>'JOC16_18入力シート'!G92</f>
        <v>0</v>
      </c>
      <c r="H91" s="63"/>
      <c r="I91" s="63"/>
      <c r="J91" s="63"/>
      <c r="K91" s="87">
        <f>'JOC16_18入力シート'!K92</f>
        <v>0</v>
      </c>
      <c r="L91" s="63"/>
      <c r="M91" s="63"/>
      <c r="N91" s="63"/>
      <c r="O91" s="83"/>
      <c r="P91" s="89">
        <f>'JOC16_18入力シート'!P92</f>
        <v>0</v>
      </c>
      <c r="Q91" s="301"/>
      <c r="R91" s="301"/>
      <c r="S91" s="301"/>
      <c r="T91" s="301"/>
      <c r="U91" s="301"/>
      <c r="V91" s="301"/>
      <c r="W91" s="91">
        <f>'JOC16_18入力シート'!W92</f>
        <v>0</v>
      </c>
      <c r="X91" s="302"/>
      <c r="Y91" s="302"/>
      <c r="Z91" s="302"/>
      <c r="AA91" s="302"/>
      <c r="AB91" s="302"/>
      <c r="AC91" s="302"/>
      <c r="AD91" s="302"/>
      <c r="AE91" s="303"/>
      <c r="AF91" s="89">
        <f>'JOC16_18入力シート'!AF92</f>
        <v>0</v>
      </c>
      <c r="AG91" s="301"/>
      <c r="AH91" s="301"/>
      <c r="AI91" s="301"/>
      <c r="AJ91" s="301"/>
      <c r="AK91" s="301"/>
      <c r="AL91" s="301"/>
      <c r="AM91" s="301"/>
      <c r="AN91" s="304"/>
      <c r="AO91" s="299">
        <f>'JOC16_18入力シート'!AO92</f>
        <v>0</v>
      </c>
      <c r="AP91" s="83"/>
      <c r="AQ91" s="86">
        <f>'JOC16_18入力シート'!AQ92</f>
        <v>0</v>
      </c>
      <c r="AR91" s="63"/>
      <c r="AS91" s="63"/>
      <c r="AT91" s="87">
        <f>'JOC16_18入力シート'!AT92</f>
        <v>0</v>
      </c>
      <c r="AU91" s="63"/>
      <c r="AV91" s="87">
        <f>'JOC16_18入力シート'!AV92</f>
        <v>0</v>
      </c>
      <c r="AW91" s="83"/>
      <c r="AX91" s="84">
        <f>'JOC16_18入力シート'!AX92</f>
        <v>0</v>
      </c>
      <c r="AY91" s="83"/>
      <c r="AZ91" s="62">
        <f>'JOC16_18入力シート'!AZ92</f>
        <v>0</v>
      </c>
      <c r="BA91" s="63"/>
      <c r="BB91" s="63">
        <f>'JOC16_18入力シート'!BB92</f>
        <v>0</v>
      </c>
      <c r="BC91" s="85"/>
      <c r="BD91" s="84">
        <f>'JOC16_18入力シート'!BD92</f>
        <v>0</v>
      </c>
      <c r="BE91" s="63"/>
      <c r="BF91" s="63">
        <f>'JOC16_18入力シート'!BF92</f>
        <v>0</v>
      </c>
      <c r="BG91" s="83"/>
      <c r="BH91" s="79" t="str">
        <f>'JOC16_18入力シート'!BH92</f>
        <v>A</v>
      </c>
      <c r="BI91" s="80"/>
      <c r="BJ91" s="63">
        <f>'JOC16_18入力シート'!BJ92</f>
        <v>0</v>
      </c>
      <c r="BK91" s="300"/>
      <c r="BL91" s="178">
        <f>'JOC16_18入力シート'!BL92</f>
        <v>0</v>
      </c>
      <c r="BM91" s="179"/>
      <c r="BN91" s="179">
        <f>'JOC16_18入力シート'!BN92</f>
        <v>0</v>
      </c>
      <c r="BO91" s="180"/>
      <c r="BP91" s="181">
        <f>'JOC16_18入力シート'!BP92</f>
        <v>0</v>
      </c>
      <c r="BQ91" s="182"/>
      <c r="BR91" s="182">
        <f>'JOC16_18入力シート'!BR92</f>
        <v>0</v>
      </c>
      <c r="BS91" s="183"/>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66">
        <v>69</v>
      </c>
      <c r="B92" s="67"/>
      <c r="C92" s="86">
        <f>'JOC16_18入力シート'!C93</f>
        <v>0</v>
      </c>
      <c r="D92" s="63"/>
      <c r="E92" s="63"/>
      <c r="F92" s="63"/>
      <c r="G92" s="87">
        <f>'JOC16_18入力シート'!G93</f>
        <v>0</v>
      </c>
      <c r="H92" s="63"/>
      <c r="I92" s="63"/>
      <c r="J92" s="63"/>
      <c r="K92" s="87">
        <f>'JOC16_18入力シート'!K93</f>
        <v>0</v>
      </c>
      <c r="L92" s="63"/>
      <c r="M92" s="63"/>
      <c r="N92" s="63"/>
      <c r="O92" s="83"/>
      <c r="P92" s="89">
        <f>'JOC16_18入力シート'!P93</f>
        <v>0</v>
      </c>
      <c r="Q92" s="301"/>
      <c r="R92" s="301"/>
      <c r="S92" s="301"/>
      <c r="T92" s="301"/>
      <c r="U92" s="301"/>
      <c r="V92" s="301"/>
      <c r="W92" s="91">
        <f>'JOC16_18入力シート'!W93</f>
        <v>0</v>
      </c>
      <c r="X92" s="302"/>
      <c r="Y92" s="302"/>
      <c r="Z92" s="302"/>
      <c r="AA92" s="302"/>
      <c r="AB92" s="302"/>
      <c r="AC92" s="302"/>
      <c r="AD92" s="302"/>
      <c r="AE92" s="303"/>
      <c r="AF92" s="89">
        <f>'JOC16_18入力シート'!AF93</f>
        <v>0</v>
      </c>
      <c r="AG92" s="301"/>
      <c r="AH92" s="301"/>
      <c r="AI92" s="301"/>
      <c r="AJ92" s="301"/>
      <c r="AK92" s="301"/>
      <c r="AL92" s="301"/>
      <c r="AM92" s="301"/>
      <c r="AN92" s="304"/>
      <c r="AO92" s="299">
        <f>'JOC16_18入力シート'!AO93</f>
        <v>0</v>
      </c>
      <c r="AP92" s="83"/>
      <c r="AQ92" s="86">
        <f>'JOC16_18入力シート'!AQ93</f>
        <v>0</v>
      </c>
      <c r="AR92" s="63"/>
      <c r="AS92" s="63"/>
      <c r="AT92" s="87">
        <f>'JOC16_18入力シート'!AT93</f>
        <v>0</v>
      </c>
      <c r="AU92" s="63"/>
      <c r="AV92" s="87">
        <f>'JOC16_18入力シート'!AV93</f>
        <v>0</v>
      </c>
      <c r="AW92" s="83"/>
      <c r="AX92" s="84">
        <f>'JOC16_18入力シート'!AX93</f>
        <v>0</v>
      </c>
      <c r="AY92" s="83"/>
      <c r="AZ92" s="62">
        <f>'JOC16_18入力シート'!AZ93</f>
        <v>0</v>
      </c>
      <c r="BA92" s="63"/>
      <c r="BB92" s="63">
        <f>'JOC16_18入力シート'!BB93</f>
        <v>0</v>
      </c>
      <c r="BC92" s="85"/>
      <c r="BD92" s="84">
        <f>'JOC16_18入力シート'!BD93</f>
        <v>0</v>
      </c>
      <c r="BE92" s="63"/>
      <c r="BF92" s="63">
        <f>'JOC16_18入力シート'!BF93</f>
        <v>0</v>
      </c>
      <c r="BG92" s="83"/>
      <c r="BH92" s="79" t="str">
        <f>'JOC16_18入力シート'!BH93</f>
        <v>A</v>
      </c>
      <c r="BI92" s="80"/>
      <c r="BJ92" s="63">
        <f>'JOC16_18入力シート'!BJ93</f>
        <v>0</v>
      </c>
      <c r="BK92" s="300"/>
      <c r="BL92" s="178">
        <f>'JOC16_18入力シート'!BL93</f>
        <v>0</v>
      </c>
      <c r="BM92" s="179"/>
      <c r="BN92" s="179">
        <f>'JOC16_18入力シート'!BN93</f>
        <v>0</v>
      </c>
      <c r="BO92" s="180"/>
      <c r="BP92" s="181">
        <f>'JOC16_18入力シート'!BP93</f>
        <v>0</v>
      </c>
      <c r="BQ92" s="182"/>
      <c r="BR92" s="182">
        <f>'JOC16_18入力シート'!BR93</f>
        <v>0</v>
      </c>
      <c r="BS92" s="183"/>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68">
        <v>70</v>
      </c>
      <c r="B93" s="69"/>
      <c r="C93" s="71">
        <f>'JOC16_18入力シート'!C94</f>
        <v>0</v>
      </c>
      <c r="D93" s="64"/>
      <c r="E93" s="64"/>
      <c r="F93" s="64"/>
      <c r="G93" s="72">
        <f>'JOC16_18入力シート'!G94</f>
        <v>0</v>
      </c>
      <c r="H93" s="64"/>
      <c r="I93" s="64"/>
      <c r="J93" s="64"/>
      <c r="K93" s="72">
        <f>'JOC16_18入力シート'!K94</f>
        <v>0</v>
      </c>
      <c r="L93" s="64"/>
      <c r="M93" s="64"/>
      <c r="N93" s="64"/>
      <c r="O93" s="61"/>
      <c r="P93" s="74">
        <f>'JOC16_18入力シート'!P94</f>
        <v>0</v>
      </c>
      <c r="Q93" s="324"/>
      <c r="R93" s="324"/>
      <c r="S93" s="324"/>
      <c r="T93" s="324"/>
      <c r="U93" s="324"/>
      <c r="V93" s="324"/>
      <c r="W93" s="76">
        <f>'JOC16_18入力シート'!W94</f>
        <v>0</v>
      </c>
      <c r="X93" s="325"/>
      <c r="Y93" s="325"/>
      <c r="Z93" s="325"/>
      <c r="AA93" s="325"/>
      <c r="AB93" s="325"/>
      <c r="AC93" s="325"/>
      <c r="AD93" s="325"/>
      <c r="AE93" s="326"/>
      <c r="AF93" s="74">
        <f>'JOC16_18入力シート'!AF94</f>
        <v>0</v>
      </c>
      <c r="AG93" s="324"/>
      <c r="AH93" s="324"/>
      <c r="AI93" s="324"/>
      <c r="AJ93" s="324"/>
      <c r="AK93" s="324"/>
      <c r="AL93" s="324"/>
      <c r="AM93" s="324"/>
      <c r="AN93" s="327"/>
      <c r="AO93" s="328">
        <f>'JOC16_18入力シート'!AO94</f>
        <v>0</v>
      </c>
      <c r="AP93" s="61"/>
      <c r="AQ93" s="328">
        <f>'JOC16_18入力シート'!AQ94</f>
        <v>0</v>
      </c>
      <c r="AR93" s="64"/>
      <c r="AS93" s="64"/>
      <c r="AT93" s="72">
        <f>'JOC16_18入力シート'!AT94</f>
        <v>0</v>
      </c>
      <c r="AU93" s="64"/>
      <c r="AV93" s="72">
        <f>'JOC16_18入力シート'!AV94</f>
        <v>0</v>
      </c>
      <c r="AW93" s="61"/>
      <c r="AX93" s="60">
        <f>'JOC16_18入力シート'!AX94</f>
        <v>0</v>
      </c>
      <c r="AY93" s="61"/>
      <c r="AZ93" s="65">
        <f>'JOC16_18入力シート'!AZ94</f>
        <v>0</v>
      </c>
      <c r="BA93" s="64"/>
      <c r="BB93" s="64">
        <f>'JOC16_18入力シート'!BB94</f>
        <v>0</v>
      </c>
      <c r="BC93" s="70"/>
      <c r="BD93" s="60">
        <f>'JOC16_18入力シート'!BD94</f>
        <v>0</v>
      </c>
      <c r="BE93" s="64"/>
      <c r="BF93" s="64">
        <f>'JOC16_18入力シート'!BF94</f>
        <v>0</v>
      </c>
      <c r="BG93" s="61"/>
      <c r="BH93" s="94" t="str">
        <f>'JOC16_18入力シート'!BH94</f>
        <v>A</v>
      </c>
      <c r="BI93" s="95"/>
      <c r="BJ93" s="64">
        <f>'JOC16_18入力シート'!BJ94</f>
        <v>0</v>
      </c>
      <c r="BK93" s="329"/>
      <c r="BL93" s="184">
        <f>'JOC16_18入力シート'!BL94</f>
        <v>0</v>
      </c>
      <c r="BM93" s="185"/>
      <c r="BN93" s="185">
        <f>'JOC16_18入力シート'!BN94</f>
        <v>0</v>
      </c>
      <c r="BO93" s="186"/>
      <c r="BP93" s="187">
        <f>'JOC16_18入力シート'!BP94</f>
        <v>0</v>
      </c>
      <c r="BQ93" s="188"/>
      <c r="BR93" s="188">
        <f>'JOC16_18入力シート'!BR94</f>
        <v>0</v>
      </c>
      <c r="BS93" s="189"/>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7"/>
      <c r="BM94" s="27"/>
      <c r="BN94" s="27"/>
      <c r="BO94" s="27"/>
      <c r="BP94" s="27"/>
      <c r="BQ94" s="27"/>
      <c r="BR94" s="27"/>
      <c r="BS94" s="27"/>
    </row>
    <row r="95" spans="64:71" ht="13.5">
      <c r="BL95" s="27"/>
      <c r="BM95" s="27"/>
      <c r="BN95" s="27"/>
      <c r="BO95" s="27"/>
      <c r="BP95" s="27"/>
      <c r="BQ95" s="27"/>
      <c r="BR95" s="27"/>
      <c r="BS95" s="27"/>
    </row>
    <row r="96" spans="64:71" ht="13.5">
      <c r="BL96" s="27"/>
      <c r="BM96" s="27"/>
      <c r="BN96" s="27"/>
      <c r="BO96" s="27"/>
      <c r="BP96" s="27"/>
      <c r="BQ96" s="27"/>
      <c r="BR96" s="27"/>
      <c r="BS96" s="27"/>
    </row>
    <row r="97" spans="64:71" ht="13.5">
      <c r="BL97" s="27"/>
      <c r="BM97" s="27"/>
      <c r="BN97" s="27"/>
      <c r="BO97" s="27"/>
      <c r="BP97" s="27"/>
      <c r="BQ97" s="27"/>
      <c r="BR97" s="27"/>
      <c r="BS97" s="27"/>
    </row>
    <row r="98" spans="64:71" ht="13.5">
      <c r="BL98" s="27"/>
      <c r="BM98" s="27"/>
      <c r="BN98" s="27"/>
      <c r="BO98" s="27"/>
      <c r="BP98" s="27"/>
      <c r="BQ98" s="27"/>
      <c r="BR98" s="27"/>
      <c r="BS98" s="27"/>
    </row>
    <row r="99" spans="64:71" ht="13.5">
      <c r="BL99" s="27"/>
      <c r="BM99" s="27"/>
      <c r="BN99" s="27"/>
      <c r="BO99" s="27"/>
      <c r="BP99" s="27"/>
      <c r="BQ99" s="27"/>
      <c r="BR99" s="27"/>
      <c r="BS99" s="27"/>
    </row>
    <row r="100" spans="64:71" ht="13.5">
      <c r="BL100" s="27"/>
      <c r="BM100" s="27"/>
      <c r="BN100" s="27"/>
      <c r="BO100" s="27"/>
      <c r="BP100" s="27"/>
      <c r="BQ100" s="27"/>
      <c r="BR100" s="27"/>
      <c r="BS100" s="27"/>
    </row>
    <row r="101" spans="64:71" ht="13.5">
      <c r="BL101" s="27"/>
      <c r="BM101" s="27"/>
      <c r="BN101" s="27"/>
      <c r="BO101" s="27"/>
      <c r="BP101" s="27"/>
      <c r="BQ101" s="27"/>
      <c r="BR101" s="27"/>
      <c r="BS101" s="27"/>
    </row>
    <row r="102" spans="64:71" ht="13.5">
      <c r="BL102" s="28"/>
      <c r="BM102" s="28"/>
      <c r="BN102" s="28"/>
      <c r="BO102" s="28"/>
      <c r="BP102" s="28"/>
      <c r="BQ102" s="28"/>
      <c r="BR102" s="28"/>
      <c r="BS102" s="26"/>
    </row>
    <row r="103" spans="64:71" ht="13.5">
      <c r="BL103" s="28"/>
      <c r="BM103" s="28"/>
      <c r="BN103" s="28"/>
      <c r="BO103" s="28"/>
      <c r="BP103" s="28"/>
      <c r="BQ103" s="28"/>
      <c r="BR103" s="28"/>
      <c r="BS103" s="26"/>
    </row>
    <row r="104" spans="64:71" ht="13.5">
      <c r="BL104" s="28"/>
      <c r="BM104" s="28"/>
      <c r="BN104" s="28"/>
      <c r="BO104" s="28"/>
      <c r="BP104" s="28"/>
      <c r="BQ104" s="28"/>
      <c r="BR104" s="28"/>
      <c r="BS104" s="26"/>
    </row>
    <row r="105" spans="64:71" ht="13.5">
      <c r="BL105" s="28"/>
      <c r="BM105" s="28"/>
      <c r="BN105" s="28"/>
      <c r="BO105" s="28"/>
      <c r="BP105" s="28"/>
      <c r="BQ105" s="28"/>
      <c r="BR105" s="28"/>
      <c r="BS105" s="26"/>
    </row>
    <row r="106" spans="64:71" ht="13.5">
      <c r="BL106" s="28"/>
      <c r="BM106" s="28"/>
      <c r="BN106" s="28"/>
      <c r="BO106" s="28"/>
      <c r="BP106" s="28"/>
      <c r="BQ106" s="28"/>
      <c r="BR106" s="28"/>
      <c r="BS106" s="26"/>
    </row>
    <row r="107" spans="64:71" ht="13.5">
      <c r="BL107" s="28"/>
      <c r="BM107" s="28"/>
      <c r="BN107" s="28"/>
      <c r="BO107" s="28"/>
      <c r="BP107" s="28"/>
      <c r="BQ107" s="28"/>
      <c r="BR107" s="28"/>
      <c r="BS107" s="26"/>
    </row>
    <row r="108" spans="64:71" ht="13.5">
      <c r="BL108" s="28"/>
      <c r="BM108" s="28"/>
      <c r="BN108" s="28"/>
      <c r="BO108" s="28"/>
      <c r="BP108" s="28"/>
      <c r="BQ108" s="28"/>
      <c r="BR108" s="28"/>
      <c r="BS108" s="26"/>
    </row>
    <row r="109" spans="64:71" ht="13.5">
      <c r="BL109" s="28"/>
      <c r="BM109" s="28"/>
      <c r="BN109" s="28"/>
      <c r="BO109" s="28"/>
      <c r="BP109" s="28"/>
      <c r="BQ109" s="28"/>
      <c r="BR109" s="28"/>
      <c r="BS109" s="26"/>
    </row>
    <row r="110" spans="64:71" ht="13.5">
      <c r="BL110" s="28"/>
      <c r="BM110" s="28"/>
      <c r="BN110" s="28"/>
      <c r="BO110" s="28"/>
      <c r="BP110" s="28"/>
      <c r="BQ110" s="28"/>
      <c r="BR110" s="28"/>
      <c r="BS110" s="26"/>
    </row>
    <row r="111" spans="64:71" ht="13.5">
      <c r="BL111" s="28"/>
      <c r="BM111" s="28"/>
      <c r="BN111" s="28"/>
      <c r="BO111" s="28"/>
      <c r="BP111" s="28"/>
      <c r="BQ111" s="28"/>
      <c r="BR111" s="28"/>
      <c r="BS111" s="26"/>
    </row>
    <row r="112" spans="64:71" ht="13.5">
      <c r="BL112" s="28"/>
      <c r="BM112" s="28"/>
      <c r="BN112" s="28"/>
      <c r="BO112" s="28"/>
      <c r="BP112" s="28"/>
      <c r="BQ112" s="28"/>
      <c r="BR112" s="28"/>
      <c r="BS112" s="26"/>
    </row>
    <row r="113" spans="64:71" ht="13.5">
      <c r="BL113" s="28"/>
      <c r="BM113" s="28"/>
      <c r="BN113" s="28"/>
      <c r="BO113" s="28"/>
      <c r="BP113" s="28"/>
      <c r="BQ113" s="28"/>
      <c r="BR113" s="28"/>
      <c r="BS113" s="26"/>
    </row>
    <row r="114" spans="64:71" ht="13.5">
      <c r="BL114" s="28"/>
      <c r="BM114" s="28"/>
      <c r="BN114" s="28"/>
      <c r="BO114" s="28"/>
      <c r="BP114" s="28"/>
      <c r="BQ114" s="28"/>
      <c r="BR114" s="28"/>
      <c r="BS114" s="26"/>
    </row>
    <row r="115" spans="64:71" ht="13.5">
      <c r="BL115" s="28"/>
      <c r="BM115" s="28"/>
      <c r="BN115" s="28"/>
      <c r="BO115" s="28"/>
      <c r="BP115" s="28"/>
      <c r="BQ115" s="28"/>
      <c r="BR115" s="28"/>
      <c r="BS115" s="26"/>
    </row>
    <row r="116" spans="64:71" ht="13.5">
      <c r="BL116" s="28"/>
      <c r="BM116" s="28"/>
      <c r="BN116" s="28"/>
      <c r="BO116" s="28"/>
      <c r="BP116" s="28"/>
      <c r="BQ116" s="28"/>
      <c r="BR116" s="28"/>
      <c r="BS116" s="26"/>
    </row>
    <row r="117" spans="64:71" ht="13.5">
      <c r="BL117" s="28"/>
      <c r="BM117" s="28"/>
      <c r="BN117" s="28"/>
      <c r="BO117" s="28"/>
      <c r="BP117" s="28"/>
      <c r="BQ117" s="28"/>
      <c r="BR117" s="28"/>
      <c r="BS117" s="26"/>
    </row>
    <row r="118" spans="64:71" ht="13.5">
      <c r="BL118" s="28"/>
      <c r="BM118" s="28"/>
      <c r="BN118" s="28"/>
      <c r="BO118" s="28"/>
      <c r="BP118" s="28"/>
      <c r="BQ118" s="28"/>
      <c r="BR118" s="28"/>
      <c r="BS118" s="26"/>
    </row>
    <row r="119" spans="64:71" ht="13.5">
      <c r="BL119" s="28"/>
      <c r="BM119" s="28"/>
      <c r="BN119" s="28"/>
      <c r="BO119" s="28"/>
      <c r="BP119" s="28"/>
      <c r="BQ119" s="28"/>
      <c r="BR119" s="28"/>
      <c r="BS119" s="26"/>
    </row>
    <row r="120" spans="64:71" ht="13.5">
      <c r="BL120" s="28"/>
      <c r="BM120" s="28"/>
      <c r="BN120" s="28"/>
      <c r="BO120" s="28"/>
      <c r="BP120" s="28"/>
      <c r="BQ120" s="28"/>
      <c r="BR120" s="28"/>
      <c r="BS120" s="26"/>
    </row>
    <row r="121" spans="64:71" ht="13.5">
      <c r="BL121" s="28"/>
      <c r="BM121" s="28"/>
      <c r="BN121" s="28"/>
      <c r="BO121" s="28"/>
      <c r="BP121" s="28"/>
      <c r="BQ121" s="28"/>
      <c r="BR121" s="28"/>
      <c r="BS121" s="26"/>
    </row>
    <row r="122" spans="64:71" ht="13.5">
      <c r="BL122" s="28"/>
      <c r="BM122" s="28"/>
      <c r="BN122" s="28"/>
      <c r="BO122" s="28"/>
      <c r="BP122" s="28"/>
      <c r="BQ122" s="28"/>
      <c r="BR122" s="28"/>
      <c r="BS122" s="26"/>
    </row>
    <row r="123" spans="64:71" ht="13.5">
      <c r="BL123" s="28"/>
      <c r="BM123" s="28"/>
      <c r="BN123" s="28"/>
      <c r="BO123" s="28"/>
      <c r="BP123" s="28"/>
      <c r="BQ123" s="28"/>
      <c r="BR123" s="28"/>
      <c r="BS123" s="26"/>
    </row>
    <row r="124" spans="64:71" ht="13.5">
      <c r="BL124" s="28"/>
      <c r="BM124" s="28"/>
      <c r="BN124" s="28"/>
      <c r="BO124" s="28"/>
      <c r="BP124" s="28"/>
      <c r="BQ124" s="28"/>
      <c r="BR124" s="28"/>
      <c r="BS124" s="28"/>
    </row>
    <row r="125" spans="64:71" ht="13.5">
      <c r="BL125" s="28"/>
      <c r="BM125" s="28"/>
      <c r="BN125" s="28"/>
      <c r="BO125" s="28"/>
      <c r="BP125" s="28"/>
      <c r="BQ125" s="28"/>
      <c r="BR125" s="28"/>
      <c r="BS125" s="28"/>
    </row>
  </sheetData>
  <sheetProtection sheet="1" objects="1" scenarios="1"/>
  <protectedRanges>
    <protectedRange sqref="BL24:BS93" name="範囲1_1"/>
  </protectedRanges>
  <mergeCells count="1810">
    <mergeCell ref="BL93:BO93"/>
    <mergeCell ref="BP93:BQ93"/>
    <mergeCell ref="BR93:BS93"/>
    <mergeCell ref="BL91:BO91"/>
    <mergeCell ref="BP91:BQ91"/>
    <mergeCell ref="BR89:BS89"/>
    <mergeCell ref="BP92:BQ92"/>
    <mergeCell ref="BR92:BS92"/>
    <mergeCell ref="BL90:BO90"/>
    <mergeCell ref="BP90:BQ90"/>
    <mergeCell ref="BR90:BS90"/>
    <mergeCell ref="BL87:BO87"/>
    <mergeCell ref="BP87:BQ87"/>
    <mergeCell ref="BR87:BS87"/>
    <mergeCell ref="BR91:BS91"/>
    <mergeCell ref="BL92:BO92"/>
    <mergeCell ref="BL88:BO88"/>
    <mergeCell ref="BP88:BQ88"/>
    <mergeCell ref="BR88:BS88"/>
    <mergeCell ref="BL89:BO89"/>
    <mergeCell ref="BP89:BQ89"/>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R75:BS75"/>
    <mergeCell ref="BL73:BO73"/>
    <mergeCell ref="BP73:BQ73"/>
    <mergeCell ref="BL76:BO76"/>
    <mergeCell ref="BP76:BQ76"/>
    <mergeCell ref="BR76:BS76"/>
    <mergeCell ref="BL70:BO70"/>
    <mergeCell ref="BP70:BQ70"/>
    <mergeCell ref="BR70:BS70"/>
    <mergeCell ref="BR73:BS73"/>
    <mergeCell ref="BL71:BO71"/>
    <mergeCell ref="BP71:BQ71"/>
    <mergeCell ref="BR71:BS71"/>
    <mergeCell ref="BL72:BO72"/>
    <mergeCell ref="BP72:BQ72"/>
    <mergeCell ref="BR72:BS72"/>
    <mergeCell ref="BL48:BO48"/>
    <mergeCell ref="BP48:BQ48"/>
    <mergeCell ref="BR48:BS48"/>
    <mergeCell ref="BL69:BO69"/>
    <mergeCell ref="BP69:BQ69"/>
    <mergeCell ref="BR69:BS69"/>
    <mergeCell ref="BR64:BS64"/>
    <mergeCell ref="BL58:BO58"/>
    <mergeCell ref="BP58:BQ58"/>
    <mergeCell ref="BR58:BS58"/>
    <mergeCell ref="BL52:BO52"/>
    <mergeCell ref="BP52:BQ52"/>
    <mergeCell ref="BR52:BS52"/>
    <mergeCell ref="BL65:BO65"/>
    <mergeCell ref="BP65:BQ65"/>
    <mergeCell ref="BR65:BS65"/>
    <mergeCell ref="BL53:BO53"/>
    <mergeCell ref="BP53:BQ53"/>
    <mergeCell ref="BP55:BQ55"/>
    <mergeCell ref="BP62:BQ62"/>
    <mergeCell ref="BD93:BE93"/>
    <mergeCell ref="BF93:BG93"/>
    <mergeCell ref="BL45:BO45"/>
    <mergeCell ref="BP45:BQ45"/>
    <mergeCell ref="BR45:BS45"/>
    <mergeCell ref="BP22:BS22"/>
    <mergeCell ref="BL23:BO23"/>
    <mergeCell ref="BP23:BQ23"/>
    <mergeCell ref="BR23:BS23"/>
    <mergeCell ref="BL24:BO24"/>
    <mergeCell ref="BH93:BI93"/>
    <mergeCell ref="BJ93:BK93"/>
    <mergeCell ref="BJ92:BK92"/>
    <mergeCell ref="AZ91:BA91"/>
    <mergeCell ref="BB91:BC91"/>
    <mergeCell ref="BD91:BE91"/>
    <mergeCell ref="BF91:BG91"/>
    <mergeCell ref="BH91:BI91"/>
    <mergeCell ref="BJ91:BK91"/>
    <mergeCell ref="BF92:BG92"/>
    <mergeCell ref="BJ90:BK90"/>
    <mergeCell ref="AZ89:BA89"/>
    <mergeCell ref="BB89:BC89"/>
    <mergeCell ref="BD89:BE89"/>
    <mergeCell ref="BF89:BG89"/>
    <mergeCell ref="BH89:BI89"/>
    <mergeCell ref="AZ90:BA90"/>
    <mergeCell ref="BB90:BC90"/>
    <mergeCell ref="BD90:BE90"/>
    <mergeCell ref="BF90:BG90"/>
    <mergeCell ref="A93:B93"/>
    <mergeCell ref="C93:F93"/>
    <mergeCell ref="G93:J93"/>
    <mergeCell ref="K93:O93"/>
    <mergeCell ref="BL50:BO50"/>
    <mergeCell ref="BP50:BQ50"/>
    <mergeCell ref="AF93:AN93"/>
    <mergeCell ref="AO93:AP93"/>
    <mergeCell ref="AQ93:AS93"/>
    <mergeCell ref="AT93:AU93"/>
    <mergeCell ref="P93:V93"/>
    <mergeCell ref="W93:AE93"/>
    <mergeCell ref="AZ92:BA92"/>
    <mergeCell ref="BB92:BC92"/>
    <mergeCell ref="P92:V92"/>
    <mergeCell ref="W92:AE92"/>
    <mergeCell ref="AV93:AW93"/>
    <mergeCell ref="AX93:AY93"/>
    <mergeCell ref="AZ93:BA93"/>
    <mergeCell ref="BB93:BC93"/>
    <mergeCell ref="BH92:BI92"/>
    <mergeCell ref="AF92:AN92"/>
    <mergeCell ref="AO92:AP92"/>
    <mergeCell ref="AQ92:AS92"/>
    <mergeCell ref="AT92:AU92"/>
    <mergeCell ref="AV92:AW92"/>
    <mergeCell ref="AX92:AY92"/>
    <mergeCell ref="BD92:BE92"/>
    <mergeCell ref="AO91:AP91"/>
    <mergeCell ref="AQ91:AS91"/>
    <mergeCell ref="AT91:AU91"/>
    <mergeCell ref="A92:B92"/>
    <mergeCell ref="C92:F92"/>
    <mergeCell ref="G92:J92"/>
    <mergeCell ref="K92:O92"/>
    <mergeCell ref="AX90:AY90"/>
    <mergeCell ref="AV91:AW91"/>
    <mergeCell ref="AX91:AY91"/>
    <mergeCell ref="A91:B91"/>
    <mergeCell ref="C91:F91"/>
    <mergeCell ref="G91:J91"/>
    <mergeCell ref="K91:O91"/>
    <mergeCell ref="P91:V91"/>
    <mergeCell ref="W91:AE91"/>
    <mergeCell ref="AF91:AN91"/>
    <mergeCell ref="A90:B90"/>
    <mergeCell ref="C90:F90"/>
    <mergeCell ref="G90:J90"/>
    <mergeCell ref="K90:O90"/>
    <mergeCell ref="BH90:BI90"/>
    <mergeCell ref="AF90:AN90"/>
    <mergeCell ref="AO90:AP90"/>
    <mergeCell ref="AQ90:AS90"/>
    <mergeCell ref="AT90:AU90"/>
    <mergeCell ref="AV90:AW90"/>
    <mergeCell ref="P90:V90"/>
    <mergeCell ref="W90:AE90"/>
    <mergeCell ref="BJ89:BK89"/>
    <mergeCell ref="AF89:AN89"/>
    <mergeCell ref="AO89:AP89"/>
    <mergeCell ref="AQ89:AS89"/>
    <mergeCell ref="AT89:AU89"/>
    <mergeCell ref="AV89:AW89"/>
    <mergeCell ref="AX89:AY89"/>
    <mergeCell ref="P89:V89"/>
    <mergeCell ref="W89:AE89"/>
    <mergeCell ref="AZ88:BA88"/>
    <mergeCell ref="BB88:BC88"/>
    <mergeCell ref="BD88:BE88"/>
    <mergeCell ref="A89:B89"/>
    <mergeCell ref="C89:F89"/>
    <mergeCell ref="G89:J89"/>
    <mergeCell ref="K89:O89"/>
    <mergeCell ref="A88:B88"/>
    <mergeCell ref="C88:F88"/>
    <mergeCell ref="BJ88:BK88"/>
    <mergeCell ref="AF88:AN88"/>
    <mergeCell ref="AO88:AP88"/>
    <mergeCell ref="AQ88:AS88"/>
    <mergeCell ref="AT88:AU88"/>
    <mergeCell ref="AV88:AW88"/>
    <mergeCell ref="AX88:AY88"/>
    <mergeCell ref="G88:J88"/>
    <mergeCell ref="K88:O88"/>
    <mergeCell ref="BF88:BG88"/>
    <mergeCell ref="BH88:BI88"/>
    <mergeCell ref="BH87:BI87"/>
    <mergeCell ref="BJ87:BK87"/>
    <mergeCell ref="P88:V88"/>
    <mergeCell ref="W88:AE88"/>
    <mergeCell ref="AZ87:BA87"/>
    <mergeCell ref="BB87:BC87"/>
    <mergeCell ref="AF87:AN87"/>
    <mergeCell ref="AO87:AP87"/>
    <mergeCell ref="AQ87:AS87"/>
    <mergeCell ref="AT87:AU87"/>
    <mergeCell ref="A87:B87"/>
    <mergeCell ref="C87:F87"/>
    <mergeCell ref="G87:J87"/>
    <mergeCell ref="K87:O87"/>
    <mergeCell ref="P87:V87"/>
    <mergeCell ref="W87:AE87"/>
    <mergeCell ref="BD87:BE87"/>
    <mergeCell ref="BF87:BG87"/>
    <mergeCell ref="AV87:AW87"/>
    <mergeCell ref="AX87:AY87"/>
    <mergeCell ref="BH86:BI86"/>
    <mergeCell ref="BJ86:BK86"/>
    <mergeCell ref="AZ86:BA86"/>
    <mergeCell ref="BB86:BC86"/>
    <mergeCell ref="BD86:BE86"/>
    <mergeCell ref="BF86:BG86"/>
    <mergeCell ref="AF86:AN86"/>
    <mergeCell ref="AO86:AP86"/>
    <mergeCell ref="AQ86:AS86"/>
    <mergeCell ref="AT86:AU86"/>
    <mergeCell ref="A86:B86"/>
    <mergeCell ref="C86:F86"/>
    <mergeCell ref="G86:J86"/>
    <mergeCell ref="K86:O86"/>
    <mergeCell ref="AV86:AW86"/>
    <mergeCell ref="AX86:AY86"/>
    <mergeCell ref="BH85:BI85"/>
    <mergeCell ref="BJ85:BK85"/>
    <mergeCell ref="P86:V86"/>
    <mergeCell ref="W86:AE86"/>
    <mergeCell ref="AZ85:BA85"/>
    <mergeCell ref="BB85:BC85"/>
    <mergeCell ref="AF85:AN85"/>
    <mergeCell ref="AO85:AP85"/>
    <mergeCell ref="AQ85:AS85"/>
    <mergeCell ref="AT85:AU85"/>
    <mergeCell ref="A85:B85"/>
    <mergeCell ref="C85:F85"/>
    <mergeCell ref="G85:J85"/>
    <mergeCell ref="K85:O85"/>
    <mergeCell ref="P85:V85"/>
    <mergeCell ref="W85:AE85"/>
    <mergeCell ref="BD85:BE85"/>
    <mergeCell ref="BF85:BG85"/>
    <mergeCell ref="AV85:AW85"/>
    <mergeCell ref="AX85:AY85"/>
    <mergeCell ref="BH84:BI84"/>
    <mergeCell ref="BJ84:BK84"/>
    <mergeCell ref="AZ84:BA84"/>
    <mergeCell ref="BB84:BC84"/>
    <mergeCell ref="BD84:BE84"/>
    <mergeCell ref="BF84:BG84"/>
    <mergeCell ref="AF84:AN84"/>
    <mergeCell ref="AO84:AP84"/>
    <mergeCell ref="AQ84:AS84"/>
    <mergeCell ref="AT84:AU84"/>
    <mergeCell ref="A84:B84"/>
    <mergeCell ref="C84:F84"/>
    <mergeCell ref="G84:J84"/>
    <mergeCell ref="K84:O84"/>
    <mergeCell ref="AV84:AW84"/>
    <mergeCell ref="AX84:AY84"/>
    <mergeCell ref="BH83:BI83"/>
    <mergeCell ref="BJ83:BK83"/>
    <mergeCell ref="P84:V84"/>
    <mergeCell ref="W84:AE84"/>
    <mergeCell ref="AZ83:BA83"/>
    <mergeCell ref="BB83:BC83"/>
    <mergeCell ref="AF83:AN83"/>
    <mergeCell ref="AO83:AP83"/>
    <mergeCell ref="AQ83:AS83"/>
    <mergeCell ref="AT83:AU83"/>
    <mergeCell ref="A83:B83"/>
    <mergeCell ref="C83:F83"/>
    <mergeCell ref="G83:J83"/>
    <mergeCell ref="K83:O83"/>
    <mergeCell ref="P83:V83"/>
    <mergeCell ref="W83:AE83"/>
    <mergeCell ref="BD83:BE83"/>
    <mergeCell ref="BF83:BG83"/>
    <mergeCell ref="AV83:AW83"/>
    <mergeCell ref="AX83:AY83"/>
    <mergeCell ref="BH82:BI82"/>
    <mergeCell ref="BJ82:BK82"/>
    <mergeCell ref="AZ82:BA82"/>
    <mergeCell ref="BB82:BC82"/>
    <mergeCell ref="BD82:BE82"/>
    <mergeCell ref="BF82:BG82"/>
    <mergeCell ref="AF82:AN82"/>
    <mergeCell ref="AO82:AP82"/>
    <mergeCell ref="AQ82:AS82"/>
    <mergeCell ref="AT82:AU82"/>
    <mergeCell ref="A82:B82"/>
    <mergeCell ref="C82:F82"/>
    <mergeCell ref="G82:J82"/>
    <mergeCell ref="K82:O82"/>
    <mergeCell ref="AV82:AW82"/>
    <mergeCell ref="AX82:AY82"/>
    <mergeCell ref="BH81:BI81"/>
    <mergeCell ref="BJ81:BK81"/>
    <mergeCell ref="P82:V82"/>
    <mergeCell ref="W82:AE82"/>
    <mergeCell ref="AZ81:BA81"/>
    <mergeCell ref="BB81:BC81"/>
    <mergeCell ref="AF81:AN81"/>
    <mergeCell ref="AO81:AP81"/>
    <mergeCell ref="AQ81:AS81"/>
    <mergeCell ref="AT81:AU81"/>
    <mergeCell ref="A81:B81"/>
    <mergeCell ref="C81:F81"/>
    <mergeCell ref="G81:J81"/>
    <mergeCell ref="K81:O81"/>
    <mergeCell ref="P81:V81"/>
    <mergeCell ref="W81:AE81"/>
    <mergeCell ref="BD81:BE81"/>
    <mergeCell ref="BF81:BG81"/>
    <mergeCell ref="AV81:AW81"/>
    <mergeCell ref="AX81:AY81"/>
    <mergeCell ref="BH80:BI80"/>
    <mergeCell ref="BJ80:BK80"/>
    <mergeCell ref="AZ80:BA80"/>
    <mergeCell ref="BB80:BC80"/>
    <mergeCell ref="BD80:BE80"/>
    <mergeCell ref="BF80:BG80"/>
    <mergeCell ref="AF80:AN80"/>
    <mergeCell ref="AO80:AP80"/>
    <mergeCell ref="AQ80:AS80"/>
    <mergeCell ref="AT80:AU80"/>
    <mergeCell ref="A80:B80"/>
    <mergeCell ref="C80:F80"/>
    <mergeCell ref="G80:J80"/>
    <mergeCell ref="K80:O80"/>
    <mergeCell ref="P80:V80"/>
    <mergeCell ref="W80:AE80"/>
    <mergeCell ref="AV80:AW80"/>
    <mergeCell ref="AX80:AY80"/>
    <mergeCell ref="BD79:BE79"/>
    <mergeCell ref="BF79:BG79"/>
    <mergeCell ref="BH79:BI79"/>
    <mergeCell ref="BJ79:BK79"/>
    <mergeCell ref="AZ79:BA79"/>
    <mergeCell ref="BB79:BC79"/>
    <mergeCell ref="AV79:AW79"/>
    <mergeCell ref="AX79:AY79"/>
    <mergeCell ref="AF79:AN79"/>
    <mergeCell ref="AO79:AP79"/>
    <mergeCell ref="AV78:AW78"/>
    <mergeCell ref="AX78:AY78"/>
    <mergeCell ref="A79:B79"/>
    <mergeCell ref="C79:F79"/>
    <mergeCell ref="G79:J79"/>
    <mergeCell ref="K79:O79"/>
    <mergeCell ref="AQ79:AS79"/>
    <mergeCell ref="AT79:AU79"/>
    <mergeCell ref="BD78:BE78"/>
    <mergeCell ref="BF78:BG78"/>
    <mergeCell ref="BH78:BI78"/>
    <mergeCell ref="BJ78:BK78"/>
    <mergeCell ref="P79:V79"/>
    <mergeCell ref="W79:AE79"/>
    <mergeCell ref="AZ78:BA78"/>
    <mergeCell ref="BB78:BC78"/>
    <mergeCell ref="AF78:AN78"/>
    <mergeCell ref="AO78:AP78"/>
    <mergeCell ref="AT76:AU76"/>
    <mergeCell ref="AV76:AW76"/>
    <mergeCell ref="AX76:AY76"/>
    <mergeCell ref="P76:V76"/>
    <mergeCell ref="A78:B78"/>
    <mergeCell ref="C78:F78"/>
    <mergeCell ref="G78:J78"/>
    <mergeCell ref="K78:O78"/>
    <mergeCell ref="AQ78:AS78"/>
    <mergeCell ref="AT78:AU78"/>
    <mergeCell ref="A76:B76"/>
    <mergeCell ref="C76:F76"/>
    <mergeCell ref="G76:J76"/>
    <mergeCell ref="K76:O76"/>
    <mergeCell ref="P78:V78"/>
    <mergeCell ref="W78:AE78"/>
    <mergeCell ref="A77:B77"/>
    <mergeCell ref="C77:F77"/>
    <mergeCell ref="G77:J77"/>
    <mergeCell ref="K77:O77"/>
    <mergeCell ref="BJ77:BK77"/>
    <mergeCell ref="AF77:AN77"/>
    <mergeCell ref="AO77:AP77"/>
    <mergeCell ref="AQ77:AS77"/>
    <mergeCell ref="AT77:AU77"/>
    <mergeCell ref="AV77:AW77"/>
    <mergeCell ref="AX77:AY77"/>
    <mergeCell ref="AZ77:BA77"/>
    <mergeCell ref="BB77:BC77"/>
    <mergeCell ref="BD77:BE77"/>
    <mergeCell ref="BF77:BG77"/>
    <mergeCell ref="BH77:BI77"/>
    <mergeCell ref="A75:B75"/>
    <mergeCell ref="C75:F75"/>
    <mergeCell ref="G75:J75"/>
    <mergeCell ref="K75:O75"/>
    <mergeCell ref="P75:V75"/>
    <mergeCell ref="W75:AE75"/>
    <mergeCell ref="BF76:BG76"/>
    <mergeCell ref="BH76:BI76"/>
    <mergeCell ref="AQ74:AS74"/>
    <mergeCell ref="AT74:AU74"/>
    <mergeCell ref="AV74:AW74"/>
    <mergeCell ref="AX74:AY74"/>
    <mergeCell ref="P77:V77"/>
    <mergeCell ref="W77:AE77"/>
    <mergeCell ref="W76:AE76"/>
    <mergeCell ref="AF76:AN76"/>
    <mergeCell ref="AO76:AP76"/>
    <mergeCell ref="AQ76:AS76"/>
    <mergeCell ref="BP74:BQ74"/>
    <mergeCell ref="AZ74:BA74"/>
    <mergeCell ref="BB74:BC74"/>
    <mergeCell ref="AZ76:BA76"/>
    <mergeCell ref="BB76:BC76"/>
    <mergeCell ref="BD76:BE76"/>
    <mergeCell ref="BJ76:BK76"/>
    <mergeCell ref="BL75:BO75"/>
    <mergeCell ref="BP75:BQ75"/>
    <mergeCell ref="BR74:BS74"/>
    <mergeCell ref="AZ75:BA75"/>
    <mergeCell ref="BB75:BC75"/>
    <mergeCell ref="BD75:BE75"/>
    <mergeCell ref="BF75:BG75"/>
    <mergeCell ref="BH75:BI75"/>
    <mergeCell ref="BJ75:BK75"/>
    <mergeCell ref="BH74:BI74"/>
    <mergeCell ref="BJ74:BK74"/>
    <mergeCell ref="BL74:BO74"/>
    <mergeCell ref="A74:B74"/>
    <mergeCell ref="C74:F74"/>
    <mergeCell ref="G74:J74"/>
    <mergeCell ref="K74:O74"/>
    <mergeCell ref="AV75:AW75"/>
    <mergeCell ref="AX75:AY75"/>
    <mergeCell ref="AF75:AN75"/>
    <mergeCell ref="AO75:AP75"/>
    <mergeCell ref="AQ75:AS75"/>
    <mergeCell ref="AT75:AU75"/>
    <mergeCell ref="AZ73:BA73"/>
    <mergeCell ref="BB73:BC73"/>
    <mergeCell ref="BD73:BE73"/>
    <mergeCell ref="BF73:BG73"/>
    <mergeCell ref="P74:V74"/>
    <mergeCell ref="W74:AE74"/>
    <mergeCell ref="AF74:AN74"/>
    <mergeCell ref="AO74:AP74"/>
    <mergeCell ref="BD74:BE74"/>
    <mergeCell ref="BF74:BG74"/>
    <mergeCell ref="G73:J73"/>
    <mergeCell ref="K73:O73"/>
    <mergeCell ref="BH73:BI73"/>
    <mergeCell ref="BJ73:BK73"/>
    <mergeCell ref="AF73:AN73"/>
    <mergeCell ref="AO73:AP73"/>
    <mergeCell ref="AQ73:AS73"/>
    <mergeCell ref="AT73:AU73"/>
    <mergeCell ref="AV73:AW73"/>
    <mergeCell ref="AX73:AY73"/>
    <mergeCell ref="P73:V73"/>
    <mergeCell ref="W73:AE73"/>
    <mergeCell ref="A72:B72"/>
    <mergeCell ref="C72:F72"/>
    <mergeCell ref="G72:J72"/>
    <mergeCell ref="K72:O72"/>
    <mergeCell ref="P72:V72"/>
    <mergeCell ref="W72:AE72"/>
    <mergeCell ref="A73:B73"/>
    <mergeCell ref="C73:F73"/>
    <mergeCell ref="AF72:AN72"/>
    <mergeCell ref="AO72:AP72"/>
    <mergeCell ref="AZ71:BA71"/>
    <mergeCell ref="BB71:BC71"/>
    <mergeCell ref="AF71:AN71"/>
    <mergeCell ref="AO71:AP71"/>
    <mergeCell ref="AQ71:AS71"/>
    <mergeCell ref="AT71:AU71"/>
    <mergeCell ref="AZ72:BA72"/>
    <mergeCell ref="BB72:BC72"/>
    <mergeCell ref="AX69:AY69"/>
    <mergeCell ref="AZ69:BA69"/>
    <mergeCell ref="AT69:AU69"/>
    <mergeCell ref="AV69:AW69"/>
    <mergeCell ref="G70:J70"/>
    <mergeCell ref="K70:O70"/>
    <mergeCell ref="P70:V70"/>
    <mergeCell ref="W70:AE70"/>
    <mergeCell ref="W69:AE69"/>
    <mergeCell ref="AF69:AN69"/>
    <mergeCell ref="BB69:BC69"/>
    <mergeCell ref="BD72:BE72"/>
    <mergeCell ref="BF72:BG72"/>
    <mergeCell ref="BH72:BI72"/>
    <mergeCell ref="BH69:BI69"/>
    <mergeCell ref="BD71:BE71"/>
    <mergeCell ref="BF71:BG71"/>
    <mergeCell ref="BH71:BI71"/>
    <mergeCell ref="A71:B71"/>
    <mergeCell ref="C71:F71"/>
    <mergeCell ref="G71:J71"/>
    <mergeCell ref="BJ72:BK72"/>
    <mergeCell ref="CP72:CV72"/>
    <mergeCell ref="CY72:DE72"/>
    <mergeCell ref="AQ72:AS72"/>
    <mergeCell ref="AT72:AU72"/>
    <mergeCell ref="AV72:AW72"/>
    <mergeCell ref="AX72:AY72"/>
    <mergeCell ref="AV68:AW68"/>
    <mergeCell ref="AX68:AY68"/>
    <mergeCell ref="AZ68:BA68"/>
    <mergeCell ref="CP71:CV71"/>
    <mergeCell ref="CY71:DE71"/>
    <mergeCell ref="A69:B69"/>
    <mergeCell ref="C69:F69"/>
    <mergeCell ref="G69:J69"/>
    <mergeCell ref="K69:O69"/>
    <mergeCell ref="P69:V69"/>
    <mergeCell ref="BB68:BC68"/>
    <mergeCell ref="BD68:BE68"/>
    <mergeCell ref="BJ69:BK69"/>
    <mergeCell ref="AV71:AW71"/>
    <mergeCell ref="AX71:AY71"/>
    <mergeCell ref="BF70:BG70"/>
    <mergeCell ref="BH70:BI70"/>
    <mergeCell ref="BJ70:BK70"/>
    <mergeCell ref="BD69:BE69"/>
    <mergeCell ref="BF69:BG69"/>
    <mergeCell ref="K71:O71"/>
    <mergeCell ref="P71:V71"/>
    <mergeCell ref="W71:AE71"/>
    <mergeCell ref="BD70:BE70"/>
    <mergeCell ref="AQ70:AS70"/>
    <mergeCell ref="AT70:AU70"/>
    <mergeCell ref="AV70:AW70"/>
    <mergeCell ref="AX70:AY70"/>
    <mergeCell ref="AZ70:BA70"/>
    <mergeCell ref="BB70:BC70"/>
    <mergeCell ref="CY69:DE69"/>
    <mergeCell ref="CN64:CN73"/>
    <mergeCell ref="CP64:CV64"/>
    <mergeCell ref="BJ65:BK65"/>
    <mergeCell ref="CP65:CV65"/>
    <mergeCell ref="BJ66:BK66"/>
    <mergeCell ref="BJ71:BK71"/>
    <mergeCell ref="BL67:BO67"/>
    <mergeCell ref="BP67:BQ67"/>
    <mergeCell ref="BR67:BS67"/>
    <mergeCell ref="AF67:AN67"/>
    <mergeCell ref="AO67:AP67"/>
    <mergeCell ref="AQ67:AS67"/>
    <mergeCell ref="AT67:AU67"/>
    <mergeCell ref="A70:B70"/>
    <mergeCell ref="C70:F70"/>
    <mergeCell ref="W67:AE67"/>
    <mergeCell ref="AT68:AU68"/>
    <mergeCell ref="AF70:AN70"/>
    <mergeCell ref="AO70:AP70"/>
    <mergeCell ref="AO69:AP69"/>
    <mergeCell ref="AQ69:AS69"/>
    <mergeCell ref="AV67:AW67"/>
    <mergeCell ref="BB66:BC66"/>
    <mergeCell ref="AX67:AY67"/>
    <mergeCell ref="AZ67:BA67"/>
    <mergeCell ref="BB67:BC67"/>
    <mergeCell ref="AV66:AW66"/>
    <mergeCell ref="AX66:AY66"/>
    <mergeCell ref="AZ66:BA66"/>
    <mergeCell ref="CP73:CV73"/>
    <mergeCell ref="CY73:DE73"/>
    <mergeCell ref="BF68:BG68"/>
    <mergeCell ref="BH68:BI68"/>
    <mergeCell ref="BJ68:BK68"/>
    <mergeCell ref="CP68:CV68"/>
    <mergeCell ref="CY68:DE68"/>
    <mergeCell ref="CP70:CV70"/>
    <mergeCell ref="CY70:DE70"/>
    <mergeCell ref="CP69:CV69"/>
    <mergeCell ref="BP68:BQ68"/>
    <mergeCell ref="BR68:BS68"/>
    <mergeCell ref="CY67:DE67"/>
    <mergeCell ref="A68:B68"/>
    <mergeCell ref="C68:F68"/>
    <mergeCell ref="G68:J68"/>
    <mergeCell ref="K68:O68"/>
    <mergeCell ref="P68:V68"/>
    <mergeCell ref="W68:AE68"/>
    <mergeCell ref="AF68:AN68"/>
    <mergeCell ref="G65:J65"/>
    <mergeCell ref="K65:O65"/>
    <mergeCell ref="P65:V65"/>
    <mergeCell ref="W65:AE65"/>
    <mergeCell ref="BH67:BI67"/>
    <mergeCell ref="BL68:BO68"/>
    <mergeCell ref="AO68:AP68"/>
    <mergeCell ref="AQ68:AS68"/>
    <mergeCell ref="BD66:BE66"/>
    <mergeCell ref="BF66:BG66"/>
    <mergeCell ref="AF65:AN65"/>
    <mergeCell ref="AO65:AP65"/>
    <mergeCell ref="AQ65:AS65"/>
    <mergeCell ref="BJ64:BK64"/>
    <mergeCell ref="BF64:BG64"/>
    <mergeCell ref="BH64:BI64"/>
    <mergeCell ref="AT64:AU64"/>
    <mergeCell ref="AV64:AW64"/>
    <mergeCell ref="BF65:BG65"/>
    <mergeCell ref="BH65:BI65"/>
    <mergeCell ref="CY66:DE66"/>
    <mergeCell ref="A67:B67"/>
    <mergeCell ref="C67:F67"/>
    <mergeCell ref="G67:J67"/>
    <mergeCell ref="K67:O67"/>
    <mergeCell ref="P67:V67"/>
    <mergeCell ref="AO66:AP66"/>
    <mergeCell ref="AQ66:AS66"/>
    <mergeCell ref="AT66:AU66"/>
    <mergeCell ref="BD67:BE67"/>
    <mergeCell ref="CP66:CV66"/>
    <mergeCell ref="BJ67:BK67"/>
    <mergeCell ref="CP67:CV67"/>
    <mergeCell ref="BH66:BI66"/>
    <mergeCell ref="BF67:BG67"/>
    <mergeCell ref="BL66:BO66"/>
    <mergeCell ref="BP66:BQ66"/>
    <mergeCell ref="BR66:BS66"/>
    <mergeCell ref="CY63:DE63"/>
    <mergeCell ref="BL63:BO63"/>
    <mergeCell ref="BP63:BQ63"/>
    <mergeCell ref="BR63:BS63"/>
    <mergeCell ref="W64:AE64"/>
    <mergeCell ref="AF64:AN64"/>
    <mergeCell ref="AO64:AP64"/>
    <mergeCell ref="AQ64:AS64"/>
    <mergeCell ref="BL64:BO64"/>
    <mergeCell ref="BP64:BQ64"/>
    <mergeCell ref="BD65:BE65"/>
    <mergeCell ref="CY65:DE65"/>
    <mergeCell ref="A66:B66"/>
    <mergeCell ref="C66:F66"/>
    <mergeCell ref="G66:J66"/>
    <mergeCell ref="K66:O66"/>
    <mergeCell ref="P66:V66"/>
    <mergeCell ref="W66:AE66"/>
    <mergeCell ref="AF66:AN66"/>
    <mergeCell ref="AT65:AU65"/>
    <mergeCell ref="A65:B65"/>
    <mergeCell ref="C65:F65"/>
    <mergeCell ref="C61:F61"/>
    <mergeCell ref="AX62:AY62"/>
    <mergeCell ref="AZ62:BA62"/>
    <mergeCell ref="BB62:BC62"/>
    <mergeCell ref="AX65:AY65"/>
    <mergeCell ref="AZ65:BA65"/>
    <mergeCell ref="BB65:BC65"/>
    <mergeCell ref="AV65:AW65"/>
    <mergeCell ref="C62:F62"/>
    <mergeCell ref="W62:AE62"/>
    <mergeCell ref="AF62:AN62"/>
    <mergeCell ref="AO62:AP62"/>
    <mergeCell ref="AQ62:AS62"/>
    <mergeCell ref="CY64:DE64"/>
    <mergeCell ref="BD62:BE62"/>
    <mergeCell ref="BF62:BG62"/>
    <mergeCell ref="BH62:BI62"/>
    <mergeCell ref="CP63:CV63"/>
    <mergeCell ref="BF63:BG63"/>
    <mergeCell ref="AT62:AU62"/>
    <mergeCell ref="AV62:AW62"/>
    <mergeCell ref="A64:B64"/>
    <mergeCell ref="C64:F64"/>
    <mergeCell ref="G64:J64"/>
    <mergeCell ref="K64:O64"/>
    <mergeCell ref="P64:V64"/>
    <mergeCell ref="A63:B63"/>
    <mergeCell ref="A62:B62"/>
    <mergeCell ref="AX64:AY64"/>
    <mergeCell ref="AZ64:BA64"/>
    <mergeCell ref="BB64:BC64"/>
    <mergeCell ref="BD64:BE64"/>
    <mergeCell ref="BH63:BI63"/>
    <mergeCell ref="C63:F63"/>
    <mergeCell ref="G63:J63"/>
    <mergeCell ref="K63:O63"/>
    <mergeCell ref="P63:V63"/>
    <mergeCell ref="W63:AE63"/>
    <mergeCell ref="BJ63:BK63"/>
    <mergeCell ref="AF63:AN63"/>
    <mergeCell ref="AO63:AP63"/>
    <mergeCell ref="AQ63:AS63"/>
    <mergeCell ref="AT63:AU63"/>
    <mergeCell ref="AV63:AW63"/>
    <mergeCell ref="AX63:AY63"/>
    <mergeCell ref="AZ63:BA63"/>
    <mergeCell ref="BB63:BC63"/>
    <mergeCell ref="BD63:BE63"/>
    <mergeCell ref="G62:J62"/>
    <mergeCell ref="K62:O62"/>
    <mergeCell ref="P62:V62"/>
    <mergeCell ref="AZ61:BA61"/>
    <mergeCell ref="CP61:CV61"/>
    <mergeCell ref="CY61:DE61"/>
    <mergeCell ref="BL61:BO61"/>
    <mergeCell ref="BP61:BQ61"/>
    <mergeCell ref="BR61:BS61"/>
    <mergeCell ref="BB61:BC61"/>
    <mergeCell ref="BF61:BG61"/>
    <mergeCell ref="BH61:BI61"/>
    <mergeCell ref="BJ61:BK61"/>
    <mergeCell ref="AF61:AN61"/>
    <mergeCell ref="AO61:AP61"/>
    <mergeCell ref="AQ61:AS61"/>
    <mergeCell ref="AT61:AU61"/>
    <mergeCell ref="AV61:AW61"/>
    <mergeCell ref="AX61:AY61"/>
    <mergeCell ref="BD61:BE61"/>
    <mergeCell ref="A61:B61"/>
    <mergeCell ref="AX59:AY59"/>
    <mergeCell ref="A59:B59"/>
    <mergeCell ref="C59:F59"/>
    <mergeCell ref="G59:J59"/>
    <mergeCell ref="K59:O59"/>
    <mergeCell ref="P59:V59"/>
    <mergeCell ref="W59:AE59"/>
    <mergeCell ref="A60:B60"/>
    <mergeCell ref="C60:F60"/>
    <mergeCell ref="G61:J61"/>
    <mergeCell ref="K61:O61"/>
    <mergeCell ref="P61:V61"/>
    <mergeCell ref="W61:AE61"/>
    <mergeCell ref="AX60:AY60"/>
    <mergeCell ref="AZ60:BA60"/>
    <mergeCell ref="AV60:AW60"/>
    <mergeCell ref="W60:AE60"/>
    <mergeCell ref="AF60:AN60"/>
    <mergeCell ref="AO60:AP60"/>
    <mergeCell ref="CY60:DE60"/>
    <mergeCell ref="BL60:BO60"/>
    <mergeCell ref="BP60:BQ60"/>
    <mergeCell ref="BR60:BS60"/>
    <mergeCell ref="BJ62:BK62"/>
    <mergeCell ref="CP62:CV62"/>
    <mergeCell ref="CY62:DE62"/>
    <mergeCell ref="BL62:BO62"/>
    <mergeCell ref="BJ60:BK60"/>
    <mergeCell ref="BR62:BS62"/>
    <mergeCell ref="AQ60:AS60"/>
    <mergeCell ref="AT60:AU60"/>
    <mergeCell ref="CP60:CV60"/>
    <mergeCell ref="BB60:BC60"/>
    <mergeCell ref="BD60:BE60"/>
    <mergeCell ref="BF60:BG60"/>
    <mergeCell ref="AT58:AU58"/>
    <mergeCell ref="AV58:AW58"/>
    <mergeCell ref="AZ58:BA58"/>
    <mergeCell ref="BB58:BC58"/>
    <mergeCell ref="BD58:BE58"/>
    <mergeCell ref="BF58:BG58"/>
    <mergeCell ref="G60:J60"/>
    <mergeCell ref="K60:O60"/>
    <mergeCell ref="P60:V60"/>
    <mergeCell ref="AZ59:BA59"/>
    <mergeCell ref="CP59:CV59"/>
    <mergeCell ref="CY59:DE59"/>
    <mergeCell ref="BL59:BO59"/>
    <mergeCell ref="BP59:BQ59"/>
    <mergeCell ref="BR59:BS59"/>
    <mergeCell ref="BH60:BI60"/>
    <mergeCell ref="BJ59:BK59"/>
    <mergeCell ref="AF59:AN59"/>
    <mergeCell ref="AO59:AP59"/>
    <mergeCell ref="AQ59:AS59"/>
    <mergeCell ref="AT59:AU59"/>
    <mergeCell ref="AV59:AW59"/>
    <mergeCell ref="BB59:BC59"/>
    <mergeCell ref="BD59:BE59"/>
    <mergeCell ref="BF59:BG59"/>
    <mergeCell ref="BH59:BI59"/>
    <mergeCell ref="A58:B58"/>
    <mergeCell ref="C58:F58"/>
    <mergeCell ref="G58:J58"/>
    <mergeCell ref="K58:O58"/>
    <mergeCell ref="CP57:CV57"/>
    <mergeCell ref="CY57:DE57"/>
    <mergeCell ref="BL57:BO57"/>
    <mergeCell ref="BP57:BQ57"/>
    <mergeCell ref="BR57:BS57"/>
    <mergeCell ref="BH58:BI58"/>
    <mergeCell ref="P58:V58"/>
    <mergeCell ref="AZ57:BA57"/>
    <mergeCell ref="BB57:BC57"/>
    <mergeCell ref="BD57:BE57"/>
    <mergeCell ref="P57:V57"/>
    <mergeCell ref="W57:AE57"/>
    <mergeCell ref="W58:AE58"/>
    <mergeCell ref="AF58:AN58"/>
    <mergeCell ref="AO58:AP58"/>
    <mergeCell ref="AQ58:AS58"/>
    <mergeCell ref="BJ57:BK57"/>
    <mergeCell ref="AF57:AN57"/>
    <mergeCell ref="AO57:AP57"/>
    <mergeCell ref="AQ57:AS57"/>
    <mergeCell ref="AT57:AU57"/>
    <mergeCell ref="AV57:AW57"/>
    <mergeCell ref="AX57:AY57"/>
    <mergeCell ref="BJ58:BK58"/>
    <mergeCell ref="CP58:CV58"/>
    <mergeCell ref="CY58:DE58"/>
    <mergeCell ref="AX58:AY58"/>
    <mergeCell ref="A57:B57"/>
    <mergeCell ref="C57:F57"/>
    <mergeCell ref="G57:J57"/>
    <mergeCell ref="K57:O57"/>
    <mergeCell ref="BF57:BG57"/>
    <mergeCell ref="BH57:BI57"/>
    <mergeCell ref="P56:V56"/>
    <mergeCell ref="W56:AE56"/>
    <mergeCell ref="AF56:AN56"/>
    <mergeCell ref="AO56:AP56"/>
    <mergeCell ref="A56:B56"/>
    <mergeCell ref="C56:F56"/>
    <mergeCell ref="G56:J56"/>
    <mergeCell ref="K56:O56"/>
    <mergeCell ref="BH55:BI55"/>
    <mergeCell ref="BJ55:BK55"/>
    <mergeCell ref="AF55:AN55"/>
    <mergeCell ref="AO55:AP55"/>
    <mergeCell ref="AQ55:AS55"/>
    <mergeCell ref="AT55:AU55"/>
    <mergeCell ref="AV55:AW55"/>
    <mergeCell ref="AX55:AY55"/>
    <mergeCell ref="AZ55:BA55"/>
    <mergeCell ref="BB55:BC55"/>
    <mergeCell ref="P55:V55"/>
    <mergeCell ref="W55:AE55"/>
    <mergeCell ref="BD56:BE56"/>
    <mergeCell ref="BF56:BG56"/>
    <mergeCell ref="A55:B55"/>
    <mergeCell ref="C55:F55"/>
    <mergeCell ref="G55:J55"/>
    <mergeCell ref="K55:O55"/>
    <mergeCell ref="BD55:BE55"/>
    <mergeCell ref="BF55:BG55"/>
    <mergeCell ref="BH56:BI56"/>
    <mergeCell ref="BJ56:BK56"/>
    <mergeCell ref="AQ56:AS56"/>
    <mergeCell ref="AT56:AU56"/>
    <mergeCell ref="AV56:AW56"/>
    <mergeCell ref="AX56:AY56"/>
    <mergeCell ref="AZ56:BA56"/>
    <mergeCell ref="BB56:BC56"/>
    <mergeCell ref="BB54:BC54"/>
    <mergeCell ref="BD54:BE54"/>
    <mergeCell ref="BJ54:BK54"/>
    <mergeCell ref="CN54:CN63"/>
    <mergeCell ref="CP54:CV54"/>
    <mergeCell ref="CY54:DE54"/>
    <mergeCell ref="BL54:BO54"/>
    <mergeCell ref="BP54:BQ54"/>
    <mergeCell ref="BR54:BS54"/>
    <mergeCell ref="CP55:CV55"/>
    <mergeCell ref="BF54:BG54"/>
    <mergeCell ref="BH54:BI54"/>
    <mergeCell ref="W54:AE54"/>
    <mergeCell ref="AF54:AN54"/>
    <mergeCell ref="AO54:AP54"/>
    <mergeCell ref="AQ54:AS54"/>
    <mergeCell ref="AT54:AU54"/>
    <mergeCell ref="AV54:AW54"/>
    <mergeCell ref="AX54:AY54"/>
    <mergeCell ref="AZ54:BA54"/>
    <mergeCell ref="CP53:CV53"/>
    <mergeCell ref="CP56:CV56"/>
    <mergeCell ref="CY56:DE56"/>
    <mergeCell ref="BL56:BO56"/>
    <mergeCell ref="BP56:BQ56"/>
    <mergeCell ref="BR56:BS56"/>
    <mergeCell ref="CY55:DE55"/>
    <mergeCell ref="BL55:BO55"/>
    <mergeCell ref="BR53:BS53"/>
    <mergeCell ref="BR55:BS55"/>
    <mergeCell ref="AF53:AN53"/>
    <mergeCell ref="CY53:DE53"/>
    <mergeCell ref="A54:B54"/>
    <mergeCell ref="C54:F54"/>
    <mergeCell ref="G54:J54"/>
    <mergeCell ref="K54:O54"/>
    <mergeCell ref="P54:V54"/>
    <mergeCell ref="AT53:AU53"/>
    <mergeCell ref="AV53:AW53"/>
    <mergeCell ref="AX53:AY53"/>
    <mergeCell ref="A53:B53"/>
    <mergeCell ref="C53:F53"/>
    <mergeCell ref="G53:J53"/>
    <mergeCell ref="K53:O53"/>
    <mergeCell ref="P53:V53"/>
    <mergeCell ref="W53:AE53"/>
    <mergeCell ref="AV52:AW52"/>
    <mergeCell ref="AX52:AY52"/>
    <mergeCell ref="AZ52:BA52"/>
    <mergeCell ref="BB53:BC53"/>
    <mergeCell ref="BD53:BE53"/>
    <mergeCell ref="CY52:DE52"/>
    <mergeCell ref="AZ53:BA53"/>
    <mergeCell ref="BF53:BG53"/>
    <mergeCell ref="BH53:BI53"/>
    <mergeCell ref="BJ53:BK53"/>
    <mergeCell ref="BH52:BI52"/>
    <mergeCell ref="BJ52:BK52"/>
    <mergeCell ref="CP52:CV52"/>
    <mergeCell ref="AO53:AP53"/>
    <mergeCell ref="AQ53:AS53"/>
    <mergeCell ref="BB52:BC52"/>
    <mergeCell ref="BD52:BE52"/>
    <mergeCell ref="AO52:AP52"/>
    <mergeCell ref="AQ52:AS52"/>
    <mergeCell ref="AT52:AU52"/>
    <mergeCell ref="CP51:CV51"/>
    <mergeCell ref="CY51:DE51"/>
    <mergeCell ref="A52:B52"/>
    <mergeCell ref="C52:F52"/>
    <mergeCell ref="G52:J52"/>
    <mergeCell ref="K52:O52"/>
    <mergeCell ref="P52:V52"/>
    <mergeCell ref="W52:AE52"/>
    <mergeCell ref="AF52:AN52"/>
    <mergeCell ref="BF52:BG52"/>
    <mergeCell ref="AT51:AU51"/>
    <mergeCell ref="AV51:AW51"/>
    <mergeCell ref="AX51:AY51"/>
    <mergeCell ref="AZ51:BA51"/>
    <mergeCell ref="BB51:BC51"/>
    <mergeCell ref="BD51:BE51"/>
    <mergeCell ref="BL51:BO51"/>
    <mergeCell ref="BP51:BQ51"/>
    <mergeCell ref="BR51:BS51"/>
    <mergeCell ref="BF50:BG50"/>
    <mergeCell ref="BH50:BI50"/>
    <mergeCell ref="BJ50:BK50"/>
    <mergeCell ref="BF51:BG51"/>
    <mergeCell ref="BH51:BI51"/>
    <mergeCell ref="BJ51:BK51"/>
    <mergeCell ref="BR50:BS50"/>
    <mergeCell ref="A51:B51"/>
    <mergeCell ref="C51:F51"/>
    <mergeCell ref="G51:J51"/>
    <mergeCell ref="K51:O51"/>
    <mergeCell ref="P51:V51"/>
    <mergeCell ref="AT50:AU50"/>
    <mergeCell ref="W51:AE51"/>
    <mergeCell ref="AF51:AN51"/>
    <mergeCell ref="AO51:AP51"/>
    <mergeCell ref="AQ51:AS51"/>
    <mergeCell ref="BD50:BE50"/>
    <mergeCell ref="CY49:DE49"/>
    <mergeCell ref="BD49:BE49"/>
    <mergeCell ref="BF49:BG49"/>
    <mergeCell ref="BH49:BI49"/>
    <mergeCell ref="CP50:CV50"/>
    <mergeCell ref="CY50:DE50"/>
    <mergeCell ref="BL49:BO49"/>
    <mergeCell ref="BP49:BQ49"/>
    <mergeCell ref="BR49:BS49"/>
    <mergeCell ref="P50:V50"/>
    <mergeCell ref="W50:AE50"/>
    <mergeCell ref="AF50:AN50"/>
    <mergeCell ref="AO50:AP50"/>
    <mergeCell ref="A50:B50"/>
    <mergeCell ref="C50:F50"/>
    <mergeCell ref="G50:J50"/>
    <mergeCell ref="K50:O50"/>
    <mergeCell ref="AQ50:AS50"/>
    <mergeCell ref="AX49:AY49"/>
    <mergeCell ref="AZ49:BA49"/>
    <mergeCell ref="BB49:BC49"/>
    <mergeCell ref="AT49:AU49"/>
    <mergeCell ref="AV49:AW49"/>
    <mergeCell ref="AZ50:BA50"/>
    <mergeCell ref="BB50:BC50"/>
    <mergeCell ref="AV50:AW50"/>
    <mergeCell ref="AX50:AY50"/>
    <mergeCell ref="BF48:BG48"/>
    <mergeCell ref="BH48:BI48"/>
    <mergeCell ref="BJ48:BK48"/>
    <mergeCell ref="CP48:CV48"/>
    <mergeCell ref="W49:AE49"/>
    <mergeCell ref="AF49:AN49"/>
    <mergeCell ref="AO49:AP49"/>
    <mergeCell ref="AQ49:AS49"/>
    <mergeCell ref="BB48:BC48"/>
    <mergeCell ref="BD48:BE48"/>
    <mergeCell ref="CY48:DE48"/>
    <mergeCell ref="A49:B49"/>
    <mergeCell ref="C49:F49"/>
    <mergeCell ref="G49:J49"/>
    <mergeCell ref="K49:O49"/>
    <mergeCell ref="P49:V49"/>
    <mergeCell ref="AT48:AU48"/>
    <mergeCell ref="AV48:AW48"/>
    <mergeCell ref="AX48:AY48"/>
    <mergeCell ref="AZ48:BA48"/>
    <mergeCell ref="A48:B48"/>
    <mergeCell ref="C48:F48"/>
    <mergeCell ref="G48:J48"/>
    <mergeCell ref="K48:O48"/>
    <mergeCell ref="P48:V48"/>
    <mergeCell ref="W48:AE48"/>
    <mergeCell ref="AF48:AN48"/>
    <mergeCell ref="AO48:AP48"/>
    <mergeCell ref="AT46:AU46"/>
    <mergeCell ref="AV46:AW46"/>
    <mergeCell ref="AQ48:AS48"/>
    <mergeCell ref="BJ49:BK49"/>
    <mergeCell ref="BD46:BE46"/>
    <mergeCell ref="BF46:BG46"/>
    <mergeCell ref="BH46:BI46"/>
    <mergeCell ref="AX46:AY46"/>
    <mergeCell ref="AZ46:BA46"/>
    <mergeCell ref="BJ47:BK47"/>
    <mergeCell ref="AF46:AN46"/>
    <mergeCell ref="AT45:AU45"/>
    <mergeCell ref="CY46:DE46"/>
    <mergeCell ref="A47:B47"/>
    <mergeCell ref="C47:F47"/>
    <mergeCell ref="G47:J47"/>
    <mergeCell ref="K47:O47"/>
    <mergeCell ref="P47:V47"/>
    <mergeCell ref="AO46:AP46"/>
    <mergeCell ref="AQ46:AS46"/>
    <mergeCell ref="A46:B46"/>
    <mergeCell ref="C46:F46"/>
    <mergeCell ref="G46:J46"/>
    <mergeCell ref="K46:O46"/>
    <mergeCell ref="P46:V46"/>
    <mergeCell ref="W46:AE46"/>
    <mergeCell ref="BB45:BC45"/>
    <mergeCell ref="CP47:CV47"/>
    <mergeCell ref="CY45:DE45"/>
    <mergeCell ref="BB46:BC46"/>
    <mergeCell ref="BB47:BC47"/>
    <mergeCell ref="BL46:BO46"/>
    <mergeCell ref="BP46:BQ46"/>
    <mergeCell ref="BR46:BS46"/>
    <mergeCell ref="BL47:BO47"/>
    <mergeCell ref="BP47:BQ47"/>
    <mergeCell ref="W45:AE45"/>
    <mergeCell ref="AF45:AN45"/>
    <mergeCell ref="AO45:AP45"/>
    <mergeCell ref="AV45:AW45"/>
    <mergeCell ref="AX45:AY45"/>
    <mergeCell ref="AZ45:BA45"/>
    <mergeCell ref="AX47:AY47"/>
    <mergeCell ref="AZ47:BA47"/>
    <mergeCell ref="CP49:CV49"/>
    <mergeCell ref="BD45:BE45"/>
    <mergeCell ref="CY47:DE47"/>
    <mergeCell ref="A45:B45"/>
    <mergeCell ref="C45:F45"/>
    <mergeCell ref="G45:J45"/>
    <mergeCell ref="K45:O45"/>
    <mergeCell ref="P45:V45"/>
    <mergeCell ref="AZ44:BA44"/>
    <mergeCell ref="BB44:BC44"/>
    <mergeCell ref="BD44:BE44"/>
    <mergeCell ref="AQ45:AS45"/>
    <mergeCell ref="CN44:CN53"/>
    <mergeCell ref="CP44:CV44"/>
    <mergeCell ref="BJ45:BK45"/>
    <mergeCell ref="CP45:CV45"/>
    <mergeCell ref="BJ46:BK46"/>
    <mergeCell ref="CP46:CV46"/>
    <mergeCell ref="AF44:AN44"/>
    <mergeCell ref="AO44:AP44"/>
    <mergeCell ref="AQ44:AS44"/>
    <mergeCell ref="AT44:AU44"/>
    <mergeCell ref="AV44:AW44"/>
    <mergeCell ref="AX44:AY44"/>
    <mergeCell ref="P44:V44"/>
    <mergeCell ref="W44:AE44"/>
    <mergeCell ref="BF45:BG45"/>
    <mergeCell ref="BH45:BI45"/>
    <mergeCell ref="A44:B44"/>
    <mergeCell ref="C44:F44"/>
    <mergeCell ref="G44:J44"/>
    <mergeCell ref="K44:O44"/>
    <mergeCell ref="BH44:BI44"/>
    <mergeCell ref="BF44:BG44"/>
    <mergeCell ref="W47:AE47"/>
    <mergeCell ref="AF47:AN47"/>
    <mergeCell ref="AO47:AP47"/>
    <mergeCell ref="AQ47:AS47"/>
    <mergeCell ref="AT47:AU47"/>
    <mergeCell ref="AV47:AW47"/>
    <mergeCell ref="CP43:CV43"/>
    <mergeCell ref="BL43:BO43"/>
    <mergeCell ref="BP43:BQ43"/>
    <mergeCell ref="BR43:BS43"/>
    <mergeCell ref="BD47:BE47"/>
    <mergeCell ref="BF47:BG47"/>
    <mergeCell ref="BH47:BI47"/>
    <mergeCell ref="BJ44:BK44"/>
    <mergeCell ref="BR47:BS47"/>
    <mergeCell ref="CP42:CV42"/>
    <mergeCell ref="CY42:DE42"/>
    <mergeCell ref="BL42:BO42"/>
    <mergeCell ref="BP42:BQ42"/>
    <mergeCell ref="BR42:BS42"/>
    <mergeCell ref="BF43:BG43"/>
    <mergeCell ref="BH43:BI43"/>
    <mergeCell ref="CY43:DE43"/>
    <mergeCell ref="BJ42:BK42"/>
    <mergeCell ref="BJ43:BK43"/>
    <mergeCell ref="CY44:DE44"/>
    <mergeCell ref="BL44:BO44"/>
    <mergeCell ref="BP44:BQ44"/>
    <mergeCell ref="BR44:BS44"/>
    <mergeCell ref="W43:AE43"/>
    <mergeCell ref="AF43:AN43"/>
    <mergeCell ref="AX43:AY43"/>
    <mergeCell ref="AZ43:BA43"/>
    <mergeCell ref="BB43:BC43"/>
    <mergeCell ref="BD43:BE43"/>
    <mergeCell ref="AT43:AU43"/>
    <mergeCell ref="AV43:AW43"/>
    <mergeCell ref="A43:B43"/>
    <mergeCell ref="C43:F43"/>
    <mergeCell ref="G43:J43"/>
    <mergeCell ref="K43:O43"/>
    <mergeCell ref="AV42:AW42"/>
    <mergeCell ref="AX42:AY42"/>
    <mergeCell ref="P43:V43"/>
    <mergeCell ref="AZ42:BA42"/>
    <mergeCell ref="BB42:BC42"/>
    <mergeCell ref="BD42:BE42"/>
    <mergeCell ref="P42:V42"/>
    <mergeCell ref="W42:AE42"/>
    <mergeCell ref="AO43:AP43"/>
    <mergeCell ref="AQ43:AS43"/>
    <mergeCell ref="A42:B42"/>
    <mergeCell ref="C42:F42"/>
    <mergeCell ref="G42:J42"/>
    <mergeCell ref="K42:O42"/>
    <mergeCell ref="BF42:BG42"/>
    <mergeCell ref="BH42:BI42"/>
    <mergeCell ref="AF42:AN42"/>
    <mergeCell ref="AO42:AP42"/>
    <mergeCell ref="AQ42:AS42"/>
    <mergeCell ref="AT42:AU42"/>
    <mergeCell ref="CP41:CV41"/>
    <mergeCell ref="CY41:DE41"/>
    <mergeCell ref="BL41:BO41"/>
    <mergeCell ref="BP41:BQ41"/>
    <mergeCell ref="BR41:BS41"/>
    <mergeCell ref="BF41:BG41"/>
    <mergeCell ref="BH41:BI41"/>
    <mergeCell ref="AF41:AN41"/>
    <mergeCell ref="AO41:AP41"/>
    <mergeCell ref="AQ41:AS41"/>
    <mergeCell ref="AT41:AU41"/>
    <mergeCell ref="AV41:AW41"/>
    <mergeCell ref="BB41:BC41"/>
    <mergeCell ref="A41:B41"/>
    <mergeCell ref="C41:F41"/>
    <mergeCell ref="G41:J41"/>
    <mergeCell ref="K41:O41"/>
    <mergeCell ref="P41:V41"/>
    <mergeCell ref="W41:AE41"/>
    <mergeCell ref="BH40:BI40"/>
    <mergeCell ref="BJ40:BK40"/>
    <mergeCell ref="BL40:BO40"/>
    <mergeCell ref="BP40:BQ40"/>
    <mergeCell ref="AX41:AY41"/>
    <mergeCell ref="AZ41:BA41"/>
    <mergeCell ref="BD41:BE41"/>
    <mergeCell ref="BR40:BS40"/>
    <mergeCell ref="W40:AE40"/>
    <mergeCell ref="AF40:AN40"/>
    <mergeCell ref="AO40:AP40"/>
    <mergeCell ref="AQ40:AS40"/>
    <mergeCell ref="AT40:AU40"/>
    <mergeCell ref="BD40:BE40"/>
    <mergeCell ref="BB40:BC40"/>
    <mergeCell ref="AZ40:BA40"/>
    <mergeCell ref="BF40:BG40"/>
    <mergeCell ref="CP34:CV34"/>
    <mergeCell ref="CY34:DE34"/>
    <mergeCell ref="BL34:BO34"/>
    <mergeCell ref="AV40:AW40"/>
    <mergeCell ref="AX40:AY40"/>
    <mergeCell ref="A40:B40"/>
    <mergeCell ref="C40:F40"/>
    <mergeCell ref="G40:J40"/>
    <mergeCell ref="K40:O40"/>
    <mergeCell ref="P40:V40"/>
    <mergeCell ref="AZ39:BA39"/>
    <mergeCell ref="BB39:BC39"/>
    <mergeCell ref="BD39:BE39"/>
    <mergeCell ref="BJ41:BK41"/>
    <mergeCell ref="CP39:CV39"/>
    <mergeCell ref="CY39:DE39"/>
    <mergeCell ref="BL39:BO39"/>
    <mergeCell ref="BP39:BQ39"/>
    <mergeCell ref="BR39:BS39"/>
    <mergeCell ref="CN34:CN43"/>
    <mergeCell ref="AF39:AN39"/>
    <mergeCell ref="AO39:AP39"/>
    <mergeCell ref="AQ39:AS39"/>
    <mergeCell ref="AT39:AU39"/>
    <mergeCell ref="AV39:AW39"/>
    <mergeCell ref="AX39:AY39"/>
    <mergeCell ref="BP34:BQ34"/>
    <mergeCell ref="BR34:BS34"/>
    <mergeCell ref="CP35:CV35"/>
    <mergeCell ref="AT34:AU34"/>
    <mergeCell ref="AV34:AW34"/>
    <mergeCell ref="AX34:AY34"/>
    <mergeCell ref="AZ34:BA34"/>
    <mergeCell ref="BB34:BC34"/>
    <mergeCell ref="BD34:BE34"/>
    <mergeCell ref="BD35:BE35"/>
    <mergeCell ref="CP40:CV40"/>
    <mergeCell ref="CY40:DE40"/>
    <mergeCell ref="A39:B39"/>
    <mergeCell ref="C39:F39"/>
    <mergeCell ref="G39:J39"/>
    <mergeCell ref="K39:O39"/>
    <mergeCell ref="P39:V39"/>
    <mergeCell ref="BF39:BG39"/>
    <mergeCell ref="BH39:BI39"/>
    <mergeCell ref="W39:AE39"/>
    <mergeCell ref="AV38:AW38"/>
    <mergeCell ref="AX38:AY38"/>
    <mergeCell ref="AZ38:BA38"/>
    <mergeCell ref="BB38:BC38"/>
    <mergeCell ref="BD38:BE38"/>
    <mergeCell ref="BF38:BG38"/>
    <mergeCell ref="A38:B38"/>
    <mergeCell ref="C38:F38"/>
    <mergeCell ref="G38:J38"/>
    <mergeCell ref="K38:O38"/>
    <mergeCell ref="BH38:BI38"/>
    <mergeCell ref="BJ38:BK38"/>
    <mergeCell ref="AF38:AN38"/>
    <mergeCell ref="AO38:AP38"/>
    <mergeCell ref="AQ38:AS38"/>
    <mergeCell ref="AT38:AU38"/>
    <mergeCell ref="P38:V38"/>
    <mergeCell ref="W38:AE38"/>
    <mergeCell ref="BJ39:BK39"/>
    <mergeCell ref="A37:B37"/>
    <mergeCell ref="C37:F37"/>
    <mergeCell ref="G37:J37"/>
    <mergeCell ref="K37:O37"/>
    <mergeCell ref="P37:V37"/>
    <mergeCell ref="BJ37:BK37"/>
    <mergeCell ref="AX37:AY37"/>
    <mergeCell ref="BJ36:BK36"/>
    <mergeCell ref="AF36:AN36"/>
    <mergeCell ref="AO36:AP36"/>
    <mergeCell ref="AQ36:AS36"/>
    <mergeCell ref="AT36:AU36"/>
    <mergeCell ref="AV36:AW36"/>
    <mergeCell ref="AX36:AY36"/>
    <mergeCell ref="AZ36:BA36"/>
    <mergeCell ref="BB36:BC36"/>
    <mergeCell ref="BD36:BE36"/>
    <mergeCell ref="AV37:AW37"/>
    <mergeCell ref="AZ37:BA37"/>
    <mergeCell ref="BB37:BC37"/>
    <mergeCell ref="BD37:BE37"/>
    <mergeCell ref="BF37:BG37"/>
    <mergeCell ref="BH36:BI36"/>
    <mergeCell ref="BF36:BG36"/>
    <mergeCell ref="A36:B36"/>
    <mergeCell ref="C36:F36"/>
    <mergeCell ref="G36:J36"/>
    <mergeCell ref="K36:O36"/>
    <mergeCell ref="BH37:BI37"/>
    <mergeCell ref="W37:AE37"/>
    <mergeCell ref="AF37:AN37"/>
    <mergeCell ref="AO37:AP37"/>
    <mergeCell ref="AQ37:AS37"/>
    <mergeCell ref="AT37:AU37"/>
    <mergeCell ref="P36:V36"/>
    <mergeCell ref="W36:AE36"/>
    <mergeCell ref="AZ35:BA35"/>
    <mergeCell ref="BB35:BC35"/>
    <mergeCell ref="P35:V35"/>
    <mergeCell ref="W35:AE35"/>
    <mergeCell ref="BJ35:BK35"/>
    <mergeCell ref="AF35:AN35"/>
    <mergeCell ref="AO35:AP35"/>
    <mergeCell ref="AQ35:AS35"/>
    <mergeCell ref="AT35:AU35"/>
    <mergeCell ref="AV35:AW35"/>
    <mergeCell ref="AX35:AY35"/>
    <mergeCell ref="A35:B35"/>
    <mergeCell ref="C35:F35"/>
    <mergeCell ref="G35:J35"/>
    <mergeCell ref="K35:O35"/>
    <mergeCell ref="BF35:BG35"/>
    <mergeCell ref="BH35:BI35"/>
    <mergeCell ref="CP36:CV36"/>
    <mergeCell ref="CY36:DE36"/>
    <mergeCell ref="BL36:BO36"/>
    <mergeCell ref="BP36:BQ36"/>
    <mergeCell ref="BR36:BS36"/>
    <mergeCell ref="CY35:DE35"/>
    <mergeCell ref="BL35:BO35"/>
    <mergeCell ref="BP35:BQ35"/>
    <mergeCell ref="BR35:BS35"/>
    <mergeCell ref="CP38:CV38"/>
    <mergeCell ref="CY38:DE38"/>
    <mergeCell ref="BL38:BO38"/>
    <mergeCell ref="BP38:BQ38"/>
    <mergeCell ref="BR38:BS38"/>
    <mergeCell ref="CP37:CV37"/>
    <mergeCell ref="CY37:DE37"/>
    <mergeCell ref="BL37:BO37"/>
    <mergeCell ref="BP37:BQ37"/>
    <mergeCell ref="BR37:BS37"/>
    <mergeCell ref="P34:V34"/>
    <mergeCell ref="W34:AE34"/>
    <mergeCell ref="AF34:AN34"/>
    <mergeCell ref="AO34:AP34"/>
    <mergeCell ref="A34:B34"/>
    <mergeCell ref="C34:F34"/>
    <mergeCell ref="G34:J34"/>
    <mergeCell ref="K34:O34"/>
    <mergeCell ref="AQ34:AS34"/>
    <mergeCell ref="BF33:BG33"/>
    <mergeCell ref="BH33:BI33"/>
    <mergeCell ref="BJ33:BK33"/>
    <mergeCell ref="AT33:AU33"/>
    <mergeCell ref="AV33:AW33"/>
    <mergeCell ref="AX33:AY33"/>
    <mergeCell ref="AZ33:BA33"/>
    <mergeCell ref="BB33:BC33"/>
    <mergeCell ref="BD33:BE33"/>
    <mergeCell ref="BV33:BW33"/>
    <mergeCell ref="BX33:CD33"/>
    <mergeCell ref="CG33:CM33"/>
    <mergeCell ref="BL33:BO33"/>
    <mergeCell ref="BP33:BQ33"/>
    <mergeCell ref="BR33:BS33"/>
    <mergeCell ref="BF34:BG34"/>
    <mergeCell ref="BH34:BI34"/>
    <mergeCell ref="BJ34:BK34"/>
    <mergeCell ref="A33:B33"/>
    <mergeCell ref="C33:F33"/>
    <mergeCell ref="G33:J33"/>
    <mergeCell ref="K33:O33"/>
    <mergeCell ref="P33:V33"/>
    <mergeCell ref="W33:AE33"/>
    <mergeCell ref="AF33:AN33"/>
    <mergeCell ref="AQ33:AS33"/>
    <mergeCell ref="BF32:BG32"/>
    <mergeCell ref="BH32:BI32"/>
    <mergeCell ref="AT32:AU32"/>
    <mergeCell ref="AV32:AW32"/>
    <mergeCell ref="AX32:AY32"/>
    <mergeCell ref="AZ32:BA32"/>
    <mergeCell ref="BB32:BC32"/>
    <mergeCell ref="BD32:BE32"/>
    <mergeCell ref="A32:B32"/>
    <mergeCell ref="C32:F32"/>
    <mergeCell ref="G32:J32"/>
    <mergeCell ref="K32:O32"/>
    <mergeCell ref="BJ32:BK32"/>
    <mergeCell ref="BV32:BW32"/>
    <mergeCell ref="BL32:BO32"/>
    <mergeCell ref="BP32:BQ32"/>
    <mergeCell ref="BR32:BS32"/>
    <mergeCell ref="CY31:DE31"/>
    <mergeCell ref="AO32:AP32"/>
    <mergeCell ref="AQ32:AS32"/>
    <mergeCell ref="BX31:CD31"/>
    <mergeCell ref="CE31:CE33"/>
    <mergeCell ref="CG31:CM31"/>
    <mergeCell ref="CP31:CV31"/>
    <mergeCell ref="BX32:CD32"/>
    <mergeCell ref="CG32:CM32"/>
    <mergeCell ref="AO33:AP33"/>
    <mergeCell ref="K30:O30"/>
    <mergeCell ref="P30:V30"/>
    <mergeCell ref="W30:AE30"/>
    <mergeCell ref="AF30:AN30"/>
    <mergeCell ref="P32:V32"/>
    <mergeCell ref="W32:AE32"/>
    <mergeCell ref="AF32:AN32"/>
    <mergeCell ref="CP32:CV32"/>
    <mergeCell ref="CP33:CV33"/>
    <mergeCell ref="BB31:BC31"/>
    <mergeCell ref="BD31:BE31"/>
    <mergeCell ref="BF31:BG31"/>
    <mergeCell ref="BH31:BI31"/>
    <mergeCell ref="BJ31:BK31"/>
    <mergeCell ref="BV31:BW31"/>
    <mergeCell ref="BL31:BO31"/>
    <mergeCell ref="BP31:BQ31"/>
    <mergeCell ref="AO31:AP31"/>
    <mergeCell ref="AQ31:AS31"/>
    <mergeCell ref="AT31:AU31"/>
    <mergeCell ref="AV31:AW31"/>
    <mergeCell ref="AX31:AY31"/>
    <mergeCell ref="AZ31:BA31"/>
    <mergeCell ref="CY32:DE32"/>
    <mergeCell ref="CY33:DE33"/>
    <mergeCell ref="A31:B31"/>
    <mergeCell ref="C31:F31"/>
    <mergeCell ref="G31:J31"/>
    <mergeCell ref="K31:O31"/>
    <mergeCell ref="P31:V31"/>
    <mergeCell ref="W31:AE31"/>
    <mergeCell ref="AF31:AN31"/>
    <mergeCell ref="BR31:BS31"/>
    <mergeCell ref="BP30:BQ30"/>
    <mergeCell ref="BR30:BS30"/>
    <mergeCell ref="BB30:BC30"/>
    <mergeCell ref="BD30:BE30"/>
    <mergeCell ref="BF30:BG30"/>
    <mergeCell ref="BH30:BI30"/>
    <mergeCell ref="AT30:AU30"/>
    <mergeCell ref="AV30:AW30"/>
    <mergeCell ref="AO29:AP29"/>
    <mergeCell ref="AQ29:AS29"/>
    <mergeCell ref="AT29:AU29"/>
    <mergeCell ref="AV29:AW29"/>
    <mergeCell ref="AF29:AN29"/>
    <mergeCell ref="BR28:BS28"/>
    <mergeCell ref="BJ29:BK29"/>
    <mergeCell ref="BJ30:BK30"/>
    <mergeCell ref="AV28:AW28"/>
    <mergeCell ref="AX28:AY28"/>
    <mergeCell ref="BF29:BG29"/>
    <mergeCell ref="BH29:BI29"/>
    <mergeCell ref="AO30:AP30"/>
    <mergeCell ref="AQ30:AS30"/>
    <mergeCell ref="CP29:CV29"/>
    <mergeCell ref="CY29:DE29"/>
    <mergeCell ref="CG28:CM28"/>
    <mergeCell ref="CP28:CV28"/>
    <mergeCell ref="AX30:AY30"/>
    <mergeCell ref="AZ30:BA30"/>
    <mergeCell ref="AX29:AY29"/>
    <mergeCell ref="AZ29:BA29"/>
    <mergeCell ref="BV30:BW30"/>
    <mergeCell ref="BL30:BO30"/>
    <mergeCell ref="A29:B29"/>
    <mergeCell ref="C29:F29"/>
    <mergeCell ref="G29:J29"/>
    <mergeCell ref="K29:O29"/>
    <mergeCell ref="P29:V29"/>
    <mergeCell ref="W29:AE29"/>
    <mergeCell ref="CG30:CM30"/>
    <mergeCell ref="CP30:CV30"/>
    <mergeCell ref="CY30:DE30"/>
    <mergeCell ref="CE28:CE30"/>
    <mergeCell ref="BP29:BQ29"/>
    <mergeCell ref="BR29:BS29"/>
    <mergeCell ref="BX28:CD28"/>
    <mergeCell ref="BV28:BW28"/>
    <mergeCell ref="CY28:DE28"/>
    <mergeCell ref="CG29:CM29"/>
    <mergeCell ref="AZ28:BA28"/>
    <mergeCell ref="BX29:CD29"/>
    <mergeCell ref="BX30:CD30"/>
    <mergeCell ref="BL28:BO28"/>
    <mergeCell ref="BP28:BQ28"/>
    <mergeCell ref="BV29:BW29"/>
    <mergeCell ref="BL29:BO29"/>
    <mergeCell ref="BF28:BG28"/>
    <mergeCell ref="BH28:BI28"/>
    <mergeCell ref="BJ28:BK28"/>
    <mergeCell ref="BD26:BE26"/>
    <mergeCell ref="CY26:DE26"/>
    <mergeCell ref="BB28:BC28"/>
    <mergeCell ref="BD28:BE28"/>
    <mergeCell ref="A30:B30"/>
    <mergeCell ref="C30:F30"/>
    <mergeCell ref="G30:J30"/>
    <mergeCell ref="BB29:BC29"/>
    <mergeCell ref="BD29:BE29"/>
    <mergeCell ref="AT28:AU28"/>
    <mergeCell ref="AO28:AP28"/>
    <mergeCell ref="AQ28:AS28"/>
    <mergeCell ref="CY24:DE24"/>
    <mergeCell ref="A25:B25"/>
    <mergeCell ref="BR26:BS26"/>
    <mergeCell ref="AT26:AU26"/>
    <mergeCell ref="AV26:AW26"/>
    <mergeCell ref="AX26:AY26"/>
    <mergeCell ref="AZ26:BA26"/>
    <mergeCell ref="BB26:BC26"/>
    <mergeCell ref="BJ27:BK27"/>
    <mergeCell ref="BV27:BW27"/>
    <mergeCell ref="CY27:DE27"/>
    <mergeCell ref="A28:B28"/>
    <mergeCell ref="C28:F28"/>
    <mergeCell ref="G28:J28"/>
    <mergeCell ref="K28:O28"/>
    <mergeCell ref="P28:V28"/>
    <mergeCell ref="W28:AE28"/>
    <mergeCell ref="AF28:AN28"/>
    <mergeCell ref="AV27:AW27"/>
    <mergeCell ref="AX27:AY27"/>
    <mergeCell ref="AZ27:BA27"/>
    <mergeCell ref="BX27:CD27"/>
    <mergeCell ref="CG27:CM27"/>
    <mergeCell ref="BL27:BO27"/>
    <mergeCell ref="BP27:BQ27"/>
    <mergeCell ref="BR27:BS27"/>
    <mergeCell ref="BF27:BG27"/>
    <mergeCell ref="BH27:BI27"/>
    <mergeCell ref="BD27:BE27"/>
    <mergeCell ref="P27:V27"/>
    <mergeCell ref="W27:AE27"/>
    <mergeCell ref="AF27:AN27"/>
    <mergeCell ref="AO27:AP27"/>
    <mergeCell ref="A27:B27"/>
    <mergeCell ref="C27:F27"/>
    <mergeCell ref="G27:J27"/>
    <mergeCell ref="K27:O27"/>
    <mergeCell ref="AT27:AU27"/>
    <mergeCell ref="BV26:BW26"/>
    <mergeCell ref="BX26:CD26"/>
    <mergeCell ref="CG26:CM26"/>
    <mergeCell ref="BL26:BO26"/>
    <mergeCell ref="BP26:BQ26"/>
    <mergeCell ref="AQ27:AS27"/>
    <mergeCell ref="BF26:BG26"/>
    <mergeCell ref="BH26:BI26"/>
    <mergeCell ref="BJ26:BK26"/>
    <mergeCell ref="BB27:BC27"/>
    <mergeCell ref="W25:AE25"/>
    <mergeCell ref="AF25:AN25"/>
    <mergeCell ref="AQ24:AS24"/>
    <mergeCell ref="AT24:AU24"/>
    <mergeCell ref="C25:F25"/>
    <mergeCell ref="G25:J25"/>
    <mergeCell ref="K25:O25"/>
    <mergeCell ref="P25:V25"/>
    <mergeCell ref="CY25:DE25"/>
    <mergeCell ref="A26:B26"/>
    <mergeCell ref="C26:F26"/>
    <mergeCell ref="G26:J26"/>
    <mergeCell ref="K26:O26"/>
    <mergeCell ref="P26:V26"/>
    <mergeCell ref="W26:AE26"/>
    <mergeCell ref="AF26:AN26"/>
    <mergeCell ref="AO26:AP26"/>
    <mergeCell ref="AQ26:AS26"/>
    <mergeCell ref="BX25:CD25"/>
    <mergeCell ref="CE25:CE27"/>
    <mergeCell ref="CG25:CM25"/>
    <mergeCell ref="CP25:CV25"/>
    <mergeCell ref="CP26:CV26"/>
    <mergeCell ref="CP27:CV27"/>
    <mergeCell ref="CN24:CN33"/>
    <mergeCell ref="CP24:CV24"/>
    <mergeCell ref="CE22:CE24"/>
    <mergeCell ref="CG22:CM22"/>
    <mergeCell ref="P21:V23"/>
    <mergeCell ref="AV25:AW25"/>
    <mergeCell ref="AX25:AY25"/>
    <mergeCell ref="AZ25:BA25"/>
    <mergeCell ref="BB25:BC25"/>
    <mergeCell ref="BD25:BE25"/>
    <mergeCell ref="BD24:BE24"/>
    <mergeCell ref="AV24:AW24"/>
    <mergeCell ref="AX24:AY24"/>
    <mergeCell ref="AZ24:BA24"/>
    <mergeCell ref="BX22:CD22"/>
    <mergeCell ref="AZ22:BC22"/>
    <mergeCell ref="BD22:BG22"/>
    <mergeCell ref="BH22:BK22"/>
    <mergeCell ref="AF21:AN23"/>
    <mergeCell ref="AO21:AP23"/>
    <mergeCell ref="AQ21:AW21"/>
    <mergeCell ref="AX21:BK21"/>
    <mergeCell ref="AX22:AY22"/>
    <mergeCell ref="AT22:AU23"/>
    <mergeCell ref="BV25:BW25"/>
    <mergeCell ref="BL25:BO25"/>
    <mergeCell ref="BP25:BQ25"/>
    <mergeCell ref="BR25:BS25"/>
    <mergeCell ref="BL22:BO22"/>
    <mergeCell ref="BV21:BW21"/>
    <mergeCell ref="BV22:BW22"/>
    <mergeCell ref="BP24:BQ24"/>
    <mergeCell ref="BR24:BS24"/>
    <mergeCell ref="BJ24:BK24"/>
    <mergeCell ref="AO25:AP25"/>
    <mergeCell ref="AQ25:AS25"/>
    <mergeCell ref="AT25:AU25"/>
    <mergeCell ref="BL21:BS21"/>
    <mergeCell ref="BJ25:BK25"/>
    <mergeCell ref="BF25:BG25"/>
    <mergeCell ref="BH25:BI25"/>
    <mergeCell ref="BF24:BG24"/>
    <mergeCell ref="BB24:BC24"/>
    <mergeCell ref="CY23:DE23"/>
    <mergeCell ref="A24:B24"/>
    <mergeCell ref="C24:F24"/>
    <mergeCell ref="G24:J24"/>
    <mergeCell ref="K24:O24"/>
    <mergeCell ref="P24:V24"/>
    <mergeCell ref="W24:AE24"/>
    <mergeCell ref="AF24:AN24"/>
    <mergeCell ref="AO24:AP24"/>
    <mergeCell ref="BH24:BI24"/>
    <mergeCell ref="CG24:CM24"/>
    <mergeCell ref="BV24:BW24"/>
    <mergeCell ref="BX24:CD24"/>
    <mergeCell ref="CP22:CV22"/>
    <mergeCell ref="CY22:DE22"/>
    <mergeCell ref="AX23:AY23"/>
    <mergeCell ref="AZ23:BA23"/>
    <mergeCell ref="BB23:BC23"/>
    <mergeCell ref="BD23:BE23"/>
    <mergeCell ref="BF23:BG23"/>
    <mergeCell ref="A21:B23"/>
    <mergeCell ref="C21:F23"/>
    <mergeCell ref="G21:J23"/>
    <mergeCell ref="K21:O23"/>
    <mergeCell ref="BX23:CD23"/>
    <mergeCell ref="CG23:CM23"/>
    <mergeCell ref="BH23:BI23"/>
    <mergeCell ref="BJ23:BK23"/>
    <mergeCell ref="BV23:BW23"/>
    <mergeCell ref="BX21:CD21"/>
    <mergeCell ref="CY16:DE16"/>
    <mergeCell ref="A17:E17"/>
    <mergeCell ref="F17:W17"/>
    <mergeCell ref="AA17:AD17"/>
    <mergeCell ref="AE17:AI17"/>
    <mergeCell ref="AJ17:AM17"/>
    <mergeCell ref="AN17:AR17"/>
    <mergeCell ref="BV17:BW17"/>
    <mergeCell ref="W21:AE23"/>
    <mergeCell ref="CY19:DE19"/>
    <mergeCell ref="BV20:BW20"/>
    <mergeCell ref="BX20:CD20"/>
    <mergeCell ref="CG20:CM20"/>
    <mergeCell ref="CP20:CV20"/>
    <mergeCell ref="CY20:DE20"/>
    <mergeCell ref="AQ22:AS23"/>
    <mergeCell ref="AV22:AW23"/>
    <mergeCell ref="CP23:CV23"/>
    <mergeCell ref="CE19:CE21"/>
    <mergeCell ref="CG19:CM19"/>
    <mergeCell ref="CP19:CV19"/>
    <mergeCell ref="CG21:CM21"/>
    <mergeCell ref="CP21:CV21"/>
    <mergeCell ref="CP18:CV18"/>
    <mergeCell ref="CG18:CM18"/>
    <mergeCell ref="BV14:BW14"/>
    <mergeCell ref="BX14:CD14"/>
    <mergeCell ref="AA16:AD16"/>
    <mergeCell ref="AE16:AI16"/>
    <mergeCell ref="AJ16:AM16"/>
    <mergeCell ref="AN16:AR16"/>
    <mergeCell ref="BV16:BW16"/>
    <mergeCell ref="BX16:CD16"/>
    <mergeCell ref="A16:E16"/>
    <mergeCell ref="F16:W16"/>
    <mergeCell ref="CY21:DE21"/>
    <mergeCell ref="BV18:BW18"/>
    <mergeCell ref="CE16:CE18"/>
    <mergeCell ref="BX18:CD18"/>
    <mergeCell ref="BV19:BW19"/>
    <mergeCell ref="BX19:CD19"/>
    <mergeCell ref="CE13:CE15"/>
    <mergeCell ref="BX17:CD17"/>
    <mergeCell ref="A14:E14"/>
    <mergeCell ref="F14:W14"/>
    <mergeCell ref="AA14:AD14"/>
    <mergeCell ref="AE14:AI14"/>
    <mergeCell ref="AJ15:AM15"/>
    <mergeCell ref="AN15:AR15"/>
    <mergeCell ref="BV15:BW15"/>
    <mergeCell ref="BX15:CD15"/>
    <mergeCell ref="A18:E18"/>
    <mergeCell ref="F18:W18"/>
    <mergeCell ref="AA18:AD18"/>
    <mergeCell ref="AE18:AI18"/>
    <mergeCell ref="AJ14:AM14"/>
    <mergeCell ref="AN14:AR14"/>
    <mergeCell ref="A15:E15"/>
    <mergeCell ref="F15:W15"/>
    <mergeCell ref="AA15:AD15"/>
    <mergeCell ref="AE15:AI15"/>
    <mergeCell ref="BV13:BW13"/>
    <mergeCell ref="BX13:CD13"/>
    <mergeCell ref="AJ18:AM18"/>
    <mergeCell ref="CP14:CV14"/>
    <mergeCell ref="CY14:DE14"/>
    <mergeCell ref="CG15:CM15"/>
    <mergeCell ref="CP15:CV15"/>
    <mergeCell ref="CY17:DE17"/>
    <mergeCell ref="AN18:AR18"/>
    <mergeCell ref="CG16:CM16"/>
    <mergeCell ref="A13:E13"/>
    <mergeCell ref="F13:W13"/>
    <mergeCell ref="AA13:AD13"/>
    <mergeCell ref="AE13:AI13"/>
    <mergeCell ref="AJ13:AM13"/>
    <mergeCell ref="AN13:AR13"/>
    <mergeCell ref="A12:E12"/>
    <mergeCell ref="F12:W12"/>
    <mergeCell ref="AA12:AR12"/>
    <mergeCell ref="BV12:BW12"/>
    <mergeCell ref="CP12:CV12"/>
    <mergeCell ref="CY12:DE12"/>
    <mergeCell ref="BX12:CD12"/>
    <mergeCell ref="CG12:CM12"/>
    <mergeCell ref="CY15:DE15"/>
    <mergeCell ref="CG13:CM13"/>
    <mergeCell ref="CP13:CV13"/>
    <mergeCell ref="CY13:DE13"/>
    <mergeCell ref="CG14:CM14"/>
    <mergeCell ref="CN14:CN23"/>
    <mergeCell ref="CG17:CM17"/>
    <mergeCell ref="CP17:CV17"/>
    <mergeCell ref="CP16:CV16"/>
    <mergeCell ref="CY18:DE18"/>
    <mergeCell ref="CY11:DE11"/>
    <mergeCell ref="BV9:BW9"/>
    <mergeCell ref="BX9:CD9"/>
    <mergeCell ref="CG9:CM9"/>
    <mergeCell ref="CP9:CV9"/>
    <mergeCell ref="CY9:DE9"/>
    <mergeCell ref="CE10:CE12"/>
    <mergeCell ref="CG10:CM10"/>
    <mergeCell ref="BV11:BW11"/>
    <mergeCell ref="BX11:CD11"/>
    <mergeCell ref="A10:E10"/>
    <mergeCell ref="F10:W10"/>
    <mergeCell ref="BV10:BW10"/>
    <mergeCell ref="BX10:CD10"/>
    <mergeCell ref="CG11:CM11"/>
    <mergeCell ref="CP11:CV11"/>
    <mergeCell ref="A11:E11"/>
    <mergeCell ref="F11:W11"/>
    <mergeCell ref="CG6:CM6"/>
    <mergeCell ref="CP6:CV6"/>
    <mergeCell ref="CY6:DE6"/>
    <mergeCell ref="CG7:CM7"/>
    <mergeCell ref="CP7:CV7"/>
    <mergeCell ref="F8:W8"/>
    <mergeCell ref="BV8:BW8"/>
    <mergeCell ref="BX8:CD8"/>
    <mergeCell ref="CG8:CM8"/>
    <mergeCell ref="CE7:CE9"/>
    <mergeCell ref="CY10:DE10"/>
    <mergeCell ref="CP4:CV4"/>
    <mergeCell ref="CW4:CW73"/>
    <mergeCell ref="CY4:DE4"/>
    <mergeCell ref="A7:E7"/>
    <mergeCell ref="F7:W7"/>
    <mergeCell ref="BV7:BW7"/>
    <mergeCell ref="BX7:CD7"/>
    <mergeCell ref="CP8:CV8"/>
    <mergeCell ref="CY8:DE8"/>
    <mergeCell ref="CP5:CV5"/>
    <mergeCell ref="CY5:DE5"/>
    <mergeCell ref="CE3:CM3"/>
    <mergeCell ref="CN3:CV3"/>
    <mergeCell ref="CW3:DE3"/>
    <mergeCell ref="CE4:CE6"/>
    <mergeCell ref="CG4:CM4"/>
    <mergeCell ref="CN4:CN13"/>
    <mergeCell ref="CY7:DE7"/>
    <mergeCell ref="CP10:CV10"/>
    <mergeCell ref="F9:W9"/>
    <mergeCell ref="A4:E4"/>
    <mergeCell ref="F4:W4"/>
    <mergeCell ref="BV4:BW4"/>
    <mergeCell ref="BX4:CD4"/>
    <mergeCell ref="CG5:CM5"/>
    <mergeCell ref="A5:E5"/>
    <mergeCell ref="F5:W5"/>
    <mergeCell ref="BV5:BW5"/>
    <mergeCell ref="BX5:CD5"/>
    <mergeCell ref="A8:E8"/>
    <mergeCell ref="A3:E3"/>
    <mergeCell ref="F3:W3"/>
    <mergeCell ref="AA3:AR9"/>
    <mergeCell ref="BV3:CD3"/>
    <mergeCell ref="A6:E6"/>
    <mergeCell ref="F6:W6"/>
    <mergeCell ref="BV6:BW6"/>
    <mergeCell ref="BX6:CD6"/>
    <mergeCell ref="A9:E9"/>
  </mergeCells>
  <printOptions/>
  <pageMargins left="0.59" right="0.55" top="0.61" bottom="0.59" header="0.41" footer="0.26"/>
  <pageSetup fitToHeight="2" fitToWidth="1" orientation="landscape" paperSize="9" scale="49" r:id="rId1"/>
</worksheet>
</file>

<file path=xl/worksheets/sheet3.xml><?xml version="1.0" encoding="utf-8"?>
<worksheet xmlns="http://schemas.openxmlformats.org/spreadsheetml/2006/main" xmlns:r="http://schemas.openxmlformats.org/officeDocument/2006/relationships">
  <dimension ref="A1:BG205"/>
  <sheetViews>
    <sheetView zoomScalePageLayoutView="0" workbookViewId="0" topLeftCell="A1">
      <selection activeCell="A1" sqref="A1:BC1"/>
    </sheetView>
  </sheetViews>
  <sheetFormatPr defaultColWidth="13.00390625" defaultRowHeight="13.5"/>
  <cols>
    <col min="1" max="1" width="5.00390625" style="29" customWidth="1"/>
    <col min="2" max="81" width="2.375" style="29" customWidth="1"/>
    <col min="82" max="16384" width="13.00390625" style="29" customWidth="1"/>
  </cols>
  <sheetData>
    <row r="1" spans="1:55" ht="81" customHeight="1">
      <c r="A1" s="339" t="s">
        <v>102</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row>
    <row r="2" spans="2:51" ht="17.25">
      <c r="B2" s="340">
        <v>39982</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row>
    <row r="3" spans="2:51" ht="17.25">
      <c r="B3" s="341" t="s">
        <v>103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row>
    <row r="4" ht="20.25" customHeight="1"/>
    <row r="5" ht="18.75">
      <c r="A5" s="30" t="s">
        <v>104</v>
      </c>
    </row>
    <row r="6" ht="18.75">
      <c r="A6" s="30"/>
    </row>
    <row r="7" ht="13.5">
      <c r="A7" s="29" t="s">
        <v>105</v>
      </c>
    </row>
    <row r="8" spans="2:3" ht="13.5">
      <c r="B8" s="31" t="s">
        <v>106</v>
      </c>
      <c r="C8" s="29" t="s">
        <v>107</v>
      </c>
    </row>
    <row r="9" ht="13.5">
      <c r="B9" s="32"/>
    </row>
    <row r="10" spans="1:2" ht="13.5">
      <c r="A10" s="29" t="s">
        <v>108</v>
      </c>
      <c r="B10" s="32"/>
    </row>
    <row r="11" spans="2:3" ht="13.5">
      <c r="B11" s="31" t="s">
        <v>106</v>
      </c>
      <c r="C11" s="29" t="s">
        <v>109</v>
      </c>
    </row>
    <row r="12" ht="13.5">
      <c r="B12" s="31"/>
    </row>
    <row r="13" spans="2:3" ht="13.5">
      <c r="B13" s="32" t="s">
        <v>110</v>
      </c>
      <c r="C13" s="29" t="s">
        <v>111</v>
      </c>
    </row>
    <row r="14" spans="2:3" ht="13.5">
      <c r="B14" s="32" t="s">
        <v>110</v>
      </c>
      <c r="C14" s="29" t="s">
        <v>112</v>
      </c>
    </row>
    <row r="15" spans="2:3" ht="13.5">
      <c r="B15" s="32" t="s">
        <v>110</v>
      </c>
      <c r="C15" s="29" t="s">
        <v>113</v>
      </c>
    </row>
    <row r="16" spans="2:3" ht="13.5">
      <c r="B16" s="32" t="s">
        <v>110</v>
      </c>
      <c r="C16" s="29" t="s">
        <v>114</v>
      </c>
    </row>
    <row r="17" spans="2:3" ht="13.5">
      <c r="B17" s="32" t="s">
        <v>110</v>
      </c>
      <c r="C17" s="29" t="s">
        <v>115</v>
      </c>
    </row>
    <row r="18" ht="13.5">
      <c r="B18" s="32"/>
    </row>
    <row r="19" spans="1:2" ht="13.5">
      <c r="A19" s="29" t="s">
        <v>116</v>
      </c>
      <c r="B19" s="32"/>
    </row>
    <row r="20" spans="2:3" ht="13.5">
      <c r="B20" s="31" t="s">
        <v>106</v>
      </c>
      <c r="C20" s="29" t="s">
        <v>117</v>
      </c>
    </row>
    <row r="21" spans="2:3" ht="13.5">
      <c r="B21" s="31" t="s">
        <v>106</v>
      </c>
      <c r="C21" s="29" t="s">
        <v>118</v>
      </c>
    </row>
    <row r="22" ht="13.5">
      <c r="B22" s="32"/>
    </row>
    <row r="23" spans="2:3" ht="13.5">
      <c r="B23" s="32" t="s">
        <v>110</v>
      </c>
      <c r="C23" s="29" t="s">
        <v>119</v>
      </c>
    </row>
    <row r="24" spans="2:3" ht="13.5">
      <c r="B24" s="32" t="s">
        <v>110</v>
      </c>
      <c r="C24" s="29" t="s">
        <v>120</v>
      </c>
    </row>
    <row r="25" spans="2:3" ht="13.5">
      <c r="B25" s="32" t="s">
        <v>110</v>
      </c>
      <c r="C25" s="29" t="s">
        <v>121</v>
      </c>
    </row>
    <row r="26" spans="2:4" ht="13.5">
      <c r="B26" s="32"/>
      <c r="D26" s="29" t="s">
        <v>122</v>
      </c>
    </row>
    <row r="27" spans="2:4" ht="13.5">
      <c r="B27" s="32"/>
      <c r="D27" s="29" t="s">
        <v>123</v>
      </c>
    </row>
    <row r="28" spans="2:4" ht="13.5">
      <c r="B28" s="32"/>
      <c r="D28" s="29" t="s">
        <v>124</v>
      </c>
    </row>
    <row r="29" ht="13.5">
      <c r="B29" s="32"/>
    </row>
    <row r="30" spans="2:4" ht="13.5">
      <c r="B30" s="32"/>
      <c r="D30" s="29" t="s">
        <v>125</v>
      </c>
    </row>
    <row r="31" ht="13.5">
      <c r="B31" s="32"/>
    </row>
    <row r="32" ht="13.5">
      <c r="B32" s="32"/>
    </row>
    <row r="33" ht="13.5">
      <c r="B33" s="32"/>
    </row>
    <row r="34" ht="13.5">
      <c r="B34" s="32"/>
    </row>
    <row r="35" ht="13.5">
      <c r="B35" s="32"/>
    </row>
    <row r="36" ht="13.5">
      <c r="B36" s="32"/>
    </row>
    <row r="37" ht="13.5">
      <c r="B37" s="32"/>
    </row>
    <row r="38" ht="13.5">
      <c r="B38" s="32"/>
    </row>
    <row r="39" ht="13.5">
      <c r="B39" s="32"/>
    </row>
    <row r="40" ht="13.5">
      <c r="B40" s="32"/>
    </row>
    <row r="41" ht="13.5">
      <c r="B41" s="32"/>
    </row>
    <row r="42" ht="13.5">
      <c r="B42" s="32"/>
    </row>
    <row r="43" ht="13.5">
      <c r="B43" s="32"/>
    </row>
    <row r="44" spans="1:2" ht="13.5">
      <c r="A44" s="29" t="s">
        <v>126</v>
      </c>
      <c r="B44" s="32"/>
    </row>
    <row r="45" spans="2:3" ht="13.5">
      <c r="B45" s="31" t="s">
        <v>106</v>
      </c>
      <c r="C45" s="29" t="s">
        <v>127</v>
      </c>
    </row>
    <row r="46" spans="2:3" ht="13.5">
      <c r="B46" s="31"/>
      <c r="C46" s="29" t="s">
        <v>128</v>
      </c>
    </row>
    <row r="47" spans="2:3" ht="13.5">
      <c r="B47" s="31" t="s">
        <v>106</v>
      </c>
      <c r="C47" s="29" t="s">
        <v>129</v>
      </c>
    </row>
    <row r="48" spans="2:3" ht="13.5">
      <c r="B48" s="31" t="s">
        <v>106</v>
      </c>
      <c r="C48" s="29" t="s">
        <v>130</v>
      </c>
    </row>
    <row r="49" ht="13.5">
      <c r="B49" s="31"/>
    </row>
    <row r="50" spans="1:2" ht="13.5">
      <c r="A50" s="29" t="s">
        <v>131</v>
      </c>
      <c r="B50" s="32"/>
    </row>
    <row r="51" spans="2:3" ht="13.5">
      <c r="B51" s="31" t="s">
        <v>106</v>
      </c>
      <c r="C51" s="29" t="s">
        <v>132</v>
      </c>
    </row>
    <row r="52" spans="2:3" ht="13.5">
      <c r="B52" s="32"/>
      <c r="C52" s="29" t="s">
        <v>133</v>
      </c>
    </row>
    <row r="53" spans="2:3" ht="13.5">
      <c r="B53" s="32"/>
      <c r="C53" s="29" t="s">
        <v>134</v>
      </c>
    </row>
    <row r="54" spans="2:3" ht="13.5">
      <c r="B54" s="31" t="s">
        <v>106</v>
      </c>
      <c r="C54" s="29" t="s">
        <v>135</v>
      </c>
    </row>
    <row r="55" ht="13.5">
      <c r="B55" s="32"/>
    </row>
    <row r="56" ht="13.5">
      <c r="C56" s="33" t="s">
        <v>213</v>
      </c>
    </row>
    <row r="58" spans="2:3" ht="13.5">
      <c r="B58" s="31" t="s">
        <v>106</v>
      </c>
      <c r="C58" s="29" t="s">
        <v>136</v>
      </c>
    </row>
    <row r="59" spans="2:3" ht="13.5">
      <c r="B59" s="31" t="s">
        <v>106</v>
      </c>
      <c r="C59" s="29" t="s">
        <v>137</v>
      </c>
    </row>
    <row r="60" ht="13.5">
      <c r="B60" s="31"/>
    </row>
    <row r="61" ht="13.5"/>
    <row r="62" ht="13.5"/>
    <row r="63" ht="13.5"/>
    <row r="64" ht="13.5"/>
    <row r="65" ht="13.5"/>
    <row r="66" ht="13.5"/>
    <row r="67" ht="13.5">
      <c r="B67" s="32"/>
    </row>
    <row r="68" spans="1:2" ht="18.75">
      <c r="A68" s="30" t="s">
        <v>138</v>
      </c>
      <c r="B68" s="32"/>
    </row>
    <row r="69" ht="13.5">
      <c r="B69" s="32"/>
    </row>
    <row r="70" spans="1:2" ht="13.5">
      <c r="A70" s="29" t="s">
        <v>139</v>
      </c>
      <c r="B70" s="32"/>
    </row>
    <row r="71" spans="2:3" ht="13.5">
      <c r="B71" s="31" t="s">
        <v>106</v>
      </c>
      <c r="C71" s="29" t="s">
        <v>140</v>
      </c>
    </row>
    <row r="72" ht="13.5">
      <c r="B72" s="34"/>
    </row>
    <row r="73" spans="2:3" ht="13.5">
      <c r="B73" s="32"/>
      <c r="C73" s="29" t="s">
        <v>141</v>
      </c>
    </row>
    <row r="74" spans="2:25" ht="13.5">
      <c r="B74" s="32"/>
      <c r="C74" s="337" t="s">
        <v>142</v>
      </c>
      <c r="D74" s="337"/>
      <c r="E74" s="337"/>
      <c r="F74" s="337"/>
      <c r="G74" s="337"/>
      <c r="H74" s="342" t="s">
        <v>214</v>
      </c>
      <c r="I74" s="342"/>
      <c r="J74" s="342"/>
      <c r="K74" s="342"/>
      <c r="L74" s="342"/>
      <c r="M74" s="342"/>
      <c r="N74" s="342"/>
      <c r="O74" s="342"/>
      <c r="P74" s="342"/>
      <c r="Q74" s="342"/>
      <c r="R74" s="342"/>
      <c r="S74" s="342"/>
      <c r="T74" s="342"/>
      <c r="U74" s="342"/>
      <c r="V74" s="342"/>
      <c r="W74" s="342"/>
      <c r="X74" s="342"/>
      <c r="Y74" s="342"/>
    </row>
    <row r="75" spans="2:25" ht="13.5" customHeight="1">
      <c r="B75" s="32"/>
      <c r="C75" s="337" t="s">
        <v>143</v>
      </c>
      <c r="D75" s="337"/>
      <c r="E75" s="337"/>
      <c r="F75" s="337"/>
      <c r="G75" s="337"/>
      <c r="H75" s="343" t="s">
        <v>215</v>
      </c>
      <c r="I75" s="338"/>
      <c r="J75" s="338"/>
      <c r="K75" s="338"/>
      <c r="L75" s="338"/>
      <c r="M75" s="338"/>
      <c r="N75" s="338"/>
      <c r="O75" s="338"/>
      <c r="P75" s="338"/>
      <c r="Q75" s="338"/>
      <c r="R75" s="338"/>
      <c r="S75" s="338"/>
      <c r="T75" s="338"/>
      <c r="U75" s="338"/>
      <c r="V75" s="338"/>
      <c r="W75" s="338"/>
      <c r="X75" s="338"/>
      <c r="Y75" s="338"/>
    </row>
    <row r="76" spans="2:25" ht="13.5">
      <c r="B76" s="32"/>
      <c r="C76" s="337" t="s">
        <v>98</v>
      </c>
      <c r="D76" s="337"/>
      <c r="E76" s="337"/>
      <c r="F76" s="337"/>
      <c r="G76" s="337"/>
      <c r="H76" s="342" t="s">
        <v>216</v>
      </c>
      <c r="I76" s="338"/>
      <c r="J76" s="338"/>
      <c r="K76" s="338"/>
      <c r="L76" s="338"/>
      <c r="M76" s="338"/>
      <c r="N76" s="338"/>
      <c r="O76" s="338"/>
      <c r="P76" s="338"/>
      <c r="Q76" s="338"/>
      <c r="R76" s="338"/>
      <c r="S76" s="338"/>
      <c r="T76" s="338"/>
      <c r="U76" s="338"/>
      <c r="V76" s="338"/>
      <c r="W76" s="338"/>
      <c r="X76" s="338"/>
      <c r="Y76" s="338"/>
    </row>
    <row r="77" ht="13.5">
      <c r="B77" s="32"/>
    </row>
    <row r="78" ht="13.5">
      <c r="B78" s="32"/>
    </row>
    <row r="79" spans="1:2" ht="13.5">
      <c r="A79" s="29" t="s">
        <v>144</v>
      </c>
      <c r="B79" s="32"/>
    </row>
    <row r="80" spans="2:3" ht="13.5">
      <c r="B80" s="31" t="s">
        <v>217</v>
      </c>
      <c r="C80" s="29" t="s">
        <v>145</v>
      </c>
    </row>
    <row r="81" ht="13.5">
      <c r="B81" s="32"/>
    </row>
    <row r="82" spans="2:3" ht="13.5">
      <c r="B82" s="32"/>
      <c r="C82" s="29" t="s">
        <v>146</v>
      </c>
    </row>
    <row r="83" spans="2:29" ht="13.5">
      <c r="B83" s="32"/>
      <c r="C83" s="337" t="s">
        <v>64</v>
      </c>
      <c r="D83" s="337"/>
      <c r="E83" s="337"/>
      <c r="F83" s="337"/>
      <c r="G83" s="337"/>
      <c r="H83" s="338" t="s">
        <v>147</v>
      </c>
      <c r="I83" s="338"/>
      <c r="J83" s="338"/>
      <c r="K83" s="338"/>
      <c r="L83" s="338"/>
      <c r="M83" s="338"/>
      <c r="N83" s="338"/>
      <c r="O83" s="338"/>
      <c r="P83" s="338"/>
      <c r="Q83" s="338"/>
      <c r="R83" s="338"/>
      <c r="S83" s="338"/>
      <c r="T83" s="338"/>
      <c r="U83" s="338"/>
      <c r="V83" s="338"/>
      <c r="W83" s="338"/>
      <c r="X83" s="338"/>
      <c r="Y83" s="338"/>
      <c r="AA83" s="29" t="s">
        <v>218</v>
      </c>
      <c r="AC83" s="29" t="s">
        <v>148</v>
      </c>
    </row>
    <row r="84" spans="2:25" ht="13.5">
      <c r="B84" s="32"/>
      <c r="C84" s="337" t="s">
        <v>65</v>
      </c>
      <c r="D84" s="337"/>
      <c r="E84" s="337"/>
      <c r="F84" s="337"/>
      <c r="G84" s="337"/>
      <c r="H84" s="338" t="s">
        <v>149</v>
      </c>
      <c r="I84" s="338"/>
      <c r="J84" s="338"/>
      <c r="K84" s="338"/>
      <c r="L84" s="338"/>
      <c r="M84" s="338"/>
      <c r="N84" s="338"/>
      <c r="O84" s="338"/>
      <c r="P84" s="338"/>
      <c r="Q84" s="338"/>
      <c r="R84" s="338"/>
      <c r="S84" s="338"/>
      <c r="T84" s="338"/>
      <c r="U84" s="338"/>
      <c r="V84" s="338"/>
      <c r="W84" s="338"/>
      <c r="X84" s="338"/>
      <c r="Y84" s="338"/>
    </row>
    <row r="85" spans="2:29" ht="13.5">
      <c r="B85" s="32"/>
      <c r="C85" s="337" t="s">
        <v>66</v>
      </c>
      <c r="D85" s="337"/>
      <c r="E85" s="337"/>
      <c r="F85" s="337"/>
      <c r="G85" s="337"/>
      <c r="H85" s="345" t="s">
        <v>219</v>
      </c>
      <c r="I85" s="345"/>
      <c r="J85" s="345"/>
      <c r="K85" s="345"/>
      <c r="L85" s="345"/>
      <c r="M85" s="345"/>
      <c r="N85" s="345"/>
      <c r="O85" s="345"/>
      <c r="P85" s="345"/>
      <c r="Q85" s="345"/>
      <c r="R85" s="345"/>
      <c r="S85" s="345"/>
      <c r="T85" s="345"/>
      <c r="U85" s="345"/>
      <c r="V85" s="345"/>
      <c r="W85" s="345"/>
      <c r="X85" s="345"/>
      <c r="Y85" s="345"/>
      <c r="AA85" s="29" t="s">
        <v>218</v>
      </c>
      <c r="AC85" s="29" t="s">
        <v>150</v>
      </c>
    </row>
    <row r="86" spans="2:25" ht="13.5">
      <c r="B86" s="32"/>
      <c r="C86" s="337" t="s">
        <v>67</v>
      </c>
      <c r="D86" s="337"/>
      <c r="E86" s="337"/>
      <c r="F86" s="337"/>
      <c r="G86" s="337"/>
      <c r="H86" s="344" t="s">
        <v>151</v>
      </c>
      <c r="I86" s="344"/>
      <c r="J86" s="344"/>
      <c r="K86" s="344"/>
      <c r="L86" s="344"/>
      <c r="M86" s="344"/>
      <c r="N86" s="344"/>
      <c r="O86" s="344"/>
      <c r="P86" s="344"/>
      <c r="Q86" s="344"/>
      <c r="R86" s="344"/>
      <c r="S86" s="344"/>
      <c r="T86" s="344"/>
      <c r="U86" s="344"/>
      <c r="V86" s="344"/>
      <c r="W86" s="344"/>
      <c r="X86" s="344"/>
      <c r="Y86" s="344"/>
    </row>
    <row r="87" spans="2:25" ht="13.5">
      <c r="B87" s="32"/>
      <c r="C87" s="337" t="s">
        <v>68</v>
      </c>
      <c r="D87" s="337"/>
      <c r="E87" s="337"/>
      <c r="F87" s="337"/>
      <c r="G87" s="337"/>
      <c r="H87" s="346" t="s">
        <v>220</v>
      </c>
      <c r="I87" s="346"/>
      <c r="J87" s="346"/>
      <c r="K87" s="346"/>
      <c r="L87" s="346"/>
      <c r="M87" s="346"/>
      <c r="N87" s="346"/>
      <c r="O87" s="346"/>
      <c r="P87" s="346"/>
      <c r="Q87" s="346"/>
      <c r="R87" s="346"/>
      <c r="S87" s="346"/>
      <c r="T87" s="346"/>
      <c r="U87" s="346"/>
      <c r="V87" s="346"/>
      <c r="W87" s="346"/>
      <c r="X87" s="346"/>
      <c r="Y87" s="346"/>
    </row>
    <row r="88" spans="2:25" ht="13.5">
      <c r="B88" s="32"/>
      <c r="C88" s="337" t="s">
        <v>69</v>
      </c>
      <c r="D88" s="337"/>
      <c r="E88" s="337"/>
      <c r="F88" s="337"/>
      <c r="G88" s="337"/>
      <c r="H88" s="346" t="s">
        <v>221</v>
      </c>
      <c r="I88" s="346"/>
      <c r="J88" s="346"/>
      <c r="K88" s="346"/>
      <c r="L88" s="346"/>
      <c r="M88" s="346"/>
      <c r="N88" s="346"/>
      <c r="O88" s="346"/>
      <c r="P88" s="346"/>
      <c r="Q88" s="346"/>
      <c r="R88" s="346"/>
      <c r="S88" s="346"/>
      <c r="T88" s="346"/>
      <c r="U88" s="346"/>
      <c r="V88" s="346"/>
      <c r="W88" s="346"/>
      <c r="X88" s="346"/>
      <c r="Y88" s="346"/>
    </row>
    <row r="89" spans="2:35" ht="13.5">
      <c r="B89" s="32"/>
      <c r="C89" s="337" t="s">
        <v>70</v>
      </c>
      <c r="D89" s="337"/>
      <c r="E89" s="337"/>
      <c r="F89" s="337"/>
      <c r="G89" s="337"/>
      <c r="H89" s="338" t="s">
        <v>152</v>
      </c>
      <c r="I89" s="338"/>
      <c r="J89" s="338"/>
      <c r="K89" s="338"/>
      <c r="L89" s="338"/>
      <c r="M89" s="338"/>
      <c r="N89" s="338"/>
      <c r="O89" s="338"/>
      <c r="P89" s="338"/>
      <c r="Q89" s="338"/>
      <c r="R89" s="338"/>
      <c r="S89" s="338"/>
      <c r="T89" s="338"/>
      <c r="U89" s="338"/>
      <c r="V89" s="338"/>
      <c r="W89" s="338"/>
      <c r="X89" s="338"/>
      <c r="Y89" s="338"/>
      <c r="Z89" s="35"/>
      <c r="AC89" s="35"/>
      <c r="AD89" s="35"/>
      <c r="AE89" s="36"/>
      <c r="AF89" s="37"/>
      <c r="AG89" s="37"/>
      <c r="AH89" s="37"/>
      <c r="AI89" s="37"/>
    </row>
    <row r="90" spans="2:35" ht="13.5">
      <c r="B90" s="32"/>
      <c r="C90" s="337" t="s">
        <v>71</v>
      </c>
      <c r="D90" s="337"/>
      <c r="E90" s="337"/>
      <c r="F90" s="337"/>
      <c r="G90" s="337"/>
      <c r="H90" s="344" t="s">
        <v>153</v>
      </c>
      <c r="I90" s="344"/>
      <c r="J90" s="344"/>
      <c r="K90" s="344"/>
      <c r="L90" s="344"/>
      <c r="M90" s="344"/>
      <c r="N90" s="344"/>
      <c r="O90" s="344"/>
      <c r="P90" s="344"/>
      <c r="Q90" s="344"/>
      <c r="R90" s="344"/>
      <c r="S90" s="344"/>
      <c r="T90" s="344"/>
      <c r="U90" s="344"/>
      <c r="V90" s="344"/>
      <c r="W90" s="344"/>
      <c r="X90" s="344"/>
      <c r="Y90" s="344"/>
      <c r="Z90" s="35"/>
      <c r="AA90" s="29" t="s">
        <v>218</v>
      </c>
      <c r="AC90" s="29" t="s">
        <v>154</v>
      </c>
      <c r="AE90" s="36"/>
      <c r="AF90" s="37"/>
      <c r="AG90" s="37"/>
      <c r="AH90" s="37"/>
      <c r="AI90" s="37"/>
    </row>
    <row r="91" spans="2:35" ht="13.5">
      <c r="B91" s="32"/>
      <c r="C91" s="337" t="s">
        <v>222</v>
      </c>
      <c r="D91" s="337"/>
      <c r="E91" s="337"/>
      <c r="F91" s="337"/>
      <c r="G91" s="337"/>
      <c r="H91" s="346" t="s">
        <v>223</v>
      </c>
      <c r="I91" s="346"/>
      <c r="J91" s="346"/>
      <c r="K91" s="346"/>
      <c r="L91" s="346"/>
      <c r="M91" s="346"/>
      <c r="N91" s="346"/>
      <c r="O91" s="346"/>
      <c r="P91" s="346"/>
      <c r="Q91" s="346"/>
      <c r="R91" s="346"/>
      <c r="S91" s="346"/>
      <c r="T91" s="346"/>
      <c r="U91" s="346"/>
      <c r="V91" s="346"/>
      <c r="W91" s="346"/>
      <c r="X91" s="346"/>
      <c r="Y91" s="346"/>
      <c r="Z91" s="35"/>
      <c r="AC91" s="35"/>
      <c r="AD91" s="35"/>
      <c r="AE91" s="36"/>
      <c r="AF91" s="37"/>
      <c r="AG91" s="37"/>
      <c r="AH91" s="37"/>
      <c r="AI91" s="37"/>
    </row>
    <row r="92" spans="2:35" ht="13.5">
      <c r="B92" s="32"/>
      <c r="C92" s="337" t="s">
        <v>224</v>
      </c>
      <c r="D92" s="337"/>
      <c r="E92" s="337"/>
      <c r="F92" s="337"/>
      <c r="G92" s="337"/>
      <c r="H92" s="346" t="s">
        <v>155</v>
      </c>
      <c r="I92" s="346"/>
      <c r="J92" s="346"/>
      <c r="K92" s="346"/>
      <c r="L92" s="346"/>
      <c r="M92" s="346"/>
      <c r="N92" s="346"/>
      <c r="O92" s="346"/>
      <c r="P92" s="346"/>
      <c r="Q92" s="346"/>
      <c r="R92" s="346"/>
      <c r="S92" s="346"/>
      <c r="T92" s="346"/>
      <c r="U92" s="346"/>
      <c r="V92" s="346"/>
      <c r="W92" s="346"/>
      <c r="X92" s="346"/>
      <c r="Y92" s="346"/>
      <c r="Z92" s="35"/>
      <c r="AC92" s="35"/>
      <c r="AD92" s="35"/>
      <c r="AE92" s="36"/>
      <c r="AF92" s="37"/>
      <c r="AG92" s="37"/>
      <c r="AH92" s="37"/>
      <c r="AI92" s="37"/>
    </row>
    <row r="93" spans="2:35" ht="13.5">
      <c r="B93" s="32"/>
      <c r="C93" s="337" t="s">
        <v>74</v>
      </c>
      <c r="D93" s="337"/>
      <c r="E93" s="337"/>
      <c r="F93" s="337"/>
      <c r="G93" s="337"/>
      <c r="H93" s="346" t="s">
        <v>225</v>
      </c>
      <c r="I93" s="346"/>
      <c r="J93" s="346"/>
      <c r="K93" s="346"/>
      <c r="L93" s="346"/>
      <c r="M93" s="346"/>
      <c r="N93" s="346"/>
      <c r="O93" s="346"/>
      <c r="P93" s="346"/>
      <c r="Q93" s="346"/>
      <c r="R93" s="346"/>
      <c r="S93" s="346"/>
      <c r="T93" s="346"/>
      <c r="U93" s="346"/>
      <c r="V93" s="346"/>
      <c r="W93" s="346"/>
      <c r="X93" s="346"/>
      <c r="Y93" s="346"/>
      <c r="Z93" s="35"/>
      <c r="AC93" s="35"/>
      <c r="AD93" s="35"/>
      <c r="AE93" s="36"/>
      <c r="AF93" s="37"/>
      <c r="AG93" s="37"/>
      <c r="AH93" s="37"/>
      <c r="AI93" s="37"/>
    </row>
    <row r="94" spans="2:35" ht="13.5">
      <c r="B94" s="32"/>
      <c r="C94" s="337" t="s">
        <v>226</v>
      </c>
      <c r="D94" s="337"/>
      <c r="E94" s="337"/>
      <c r="F94" s="337"/>
      <c r="G94" s="337"/>
      <c r="H94" s="347" t="s">
        <v>227</v>
      </c>
      <c r="I94" s="348"/>
      <c r="J94" s="348"/>
      <c r="K94" s="348"/>
      <c r="L94" s="348"/>
      <c r="M94" s="348"/>
      <c r="N94" s="348"/>
      <c r="O94" s="348"/>
      <c r="P94" s="348"/>
      <c r="Q94" s="348"/>
      <c r="R94" s="348"/>
      <c r="S94" s="348"/>
      <c r="T94" s="348"/>
      <c r="U94" s="348"/>
      <c r="V94" s="348"/>
      <c r="W94" s="348"/>
      <c r="X94" s="348"/>
      <c r="Y94" s="349"/>
      <c r="Z94" s="35"/>
      <c r="AC94" s="35"/>
      <c r="AD94" s="35"/>
      <c r="AE94" s="36"/>
      <c r="AF94" s="37"/>
      <c r="AG94" s="37"/>
      <c r="AH94" s="37"/>
      <c r="AI94" s="37"/>
    </row>
    <row r="95" spans="2:35" ht="13.5">
      <c r="B95" s="32"/>
      <c r="C95" s="35"/>
      <c r="D95" s="35"/>
      <c r="E95" s="35"/>
      <c r="F95" s="35"/>
      <c r="G95" s="35"/>
      <c r="H95" s="38"/>
      <c r="I95" s="38"/>
      <c r="J95" s="38"/>
      <c r="K95" s="38"/>
      <c r="L95" s="38"/>
      <c r="M95" s="38"/>
      <c r="N95" s="38"/>
      <c r="O95" s="38"/>
      <c r="P95" s="38"/>
      <c r="Q95" s="38"/>
      <c r="R95" s="38"/>
      <c r="S95" s="38"/>
      <c r="T95" s="38"/>
      <c r="U95" s="38"/>
      <c r="V95" s="38"/>
      <c r="W95" s="38"/>
      <c r="X95" s="38"/>
      <c r="Y95" s="38"/>
      <c r="Z95" s="35"/>
      <c r="AA95" s="35"/>
      <c r="AB95" s="35"/>
      <c r="AC95" s="35"/>
      <c r="AD95" s="35"/>
      <c r="AE95" s="36"/>
      <c r="AF95" s="37"/>
      <c r="AG95" s="37"/>
      <c r="AH95" s="37"/>
      <c r="AI95" s="37"/>
    </row>
    <row r="96" spans="2:35" ht="13.5">
      <c r="B96" s="32"/>
      <c r="C96" s="337" t="s">
        <v>76</v>
      </c>
      <c r="D96" s="337"/>
      <c r="E96" s="337"/>
      <c r="F96" s="337"/>
      <c r="G96" s="337"/>
      <c r="H96" s="338" t="s">
        <v>156</v>
      </c>
      <c r="I96" s="338"/>
      <c r="J96" s="338"/>
      <c r="K96" s="338"/>
      <c r="L96" s="338"/>
      <c r="M96" s="338"/>
      <c r="N96" s="338"/>
      <c r="O96" s="338"/>
      <c r="P96" s="338"/>
      <c r="Q96" s="338"/>
      <c r="R96" s="338"/>
      <c r="S96" s="338"/>
      <c r="T96" s="338"/>
      <c r="U96" s="338"/>
      <c r="V96" s="338"/>
      <c r="W96" s="338"/>
      <c r="X96" s="338"/>
      <c r="Y96" s="338"/>
      <c r="Z96" s="35"/>
      <c r="AA96" s="35"/>
      <c r="AB96" s="35"/>
      <c r="AC96" s="35"/>
      <c r="AD96" s="35"/>
      <c r="AE96" s="36"/>
      <c r="AF96" s="37"/>
      <c r="AG96" s="37"/>
      <c r="AH96" s="37"/>
      <c r="AI96" s="37"/>
    </row>
    <row r="97" spans="2:35" ht="13.5">
      <c r="B97" s="32"/>
      <c r="C97" s="337" t="s">
        <v>77</v>
      </c>
      <c r="D97" s="337"/>
      <c r="E97" s="337"/>
      <c r="F97" s="337"/>
      <c r="G97" s="337"/>
      <c r="H97" s="338" t="s">
        <v>157</v>
      </c>
      <c r="I97" s="338"/>
      <c r="J97" s="338"/>
      <c r="K97" s="338"/>
      <c r="L97" s="338"/>
      <c r="M97" s="338"/>
      <c r="N97" s="338"/>
      <c r="O97" s="338"/>
      <c r="P97" s="338"/>
      <c r="Q97" s="338"/>
      <c r="R97" s="338"/>
      <c r="S97" s="338"/>
      <c r="T97" s="338"/>
      <c r="U97" s="338"/>
      <c r="V97" s="338"/>
      <c r="W97" s="338"/>
      <c r="X97" s="338"/>
      <c r="Y97" s="338"/>
      <c r="Z97" s="35"/>
      <c r="AA97" s="35"/>
      <c r="AB97" s="35"/>
      <c r="AC97" s="35"/>
      <c r="AD97" s="35"/>
      <c r="AE97" s="36"/>
      <c r="AF97" s="37"/>
      <c r="AG97" s="37"/>
      <c r="AH97" s="37"/>
      <c r="AI97" s="37"/>
    </row>
    <row r="98" spans="2:49" ht="13.5">
      <c r="B98" s="39"/>
      <c r="C98" s="37"/>
      <c r="D98" s="37"/>
      <c r="E98" s="37"/>
      <c r="F98" s="37"/>
      <c r="G98" s="40"/>
      <c r="H98" s="40"/>
      <c r="I98" s="40"/>
      <c r="J98" s="40"/>
      <c r="K98" s="40"/>
      <c r="L98" s="40"/>
      <c r="M98" s="40"/>
      <c r="N98" s="40"/>
      <c r="O98" s="40"/>
      <c r="P98" s="40"/>
      <c r="Q98" s="40"/>
      <c r="R98" s="40"/>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1:49" ht="13.5">
      <c r="A99" s="29" t="s">
        <v>158</v>
      </c>
      <c r="B99" s="39"/>
      <c r="C99" s="37"/>
      <c r="D99" s="37"/>
      <c r="E99" s="37"/>
      <c r="F99" s="37"/>
      <c r="G99" s="40"/>
      <c r="H99" s="40"/>
      <c r="I99" s="40"/>
      <c r="J99" s="40"/>
      <c r="K99" s="40"/>
      <c r="L99" s="40"/>
      <c r="M99" s="40"/>
      <c r="N99" s="40"/>
      <c r="O99" s="40"/>
      <c r="P99" s="40"/>
      <c r="Q99" s="40"/>
      <c r="R99" s="40"/>
      <c r="S99" s="40"/>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3.5">
      <c r="B100" s="31" t="s">
        <v>228</v>
      </c>
      <c r="C100" s="37" t="s">
        <v>159</v>
      </c>
      <c r="D100" s="37"/>
      <c r="E100" s="37"/>
      <c r="F100" s="37"/>
      <c r="G100" s="40"/>
      <c r="H100" s="40"/>
      <c r="I100" s="40"/>
      <c r="J100" s="40"/>
      <c r="K100" s="40"/>
      <c r="L100" s="40"/>
      <c r="M100" s="40"/>
      <c r="N100" s="40"/>
      <c r="O100" s="40"/>
      <c r="P100" s="40"/>
      <c r="Q100" s="40"/>
      <c r="R100" s="40"/>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3:49" ht="13.5">
      <c r="C101" s="37" t="s">
        <v>160</v>
      </c>
      <c r="D101" s="37"/>
      <c r="E101" s="37"/>
      <c r="F101" s="37"/>
      <c r="G101" s="40"/>
      <c r="H101" s="40"/>
      <c r="I101" s="40"/>
      <c r="J101" s="40"/>
      <c r="K101" s="40"/>
      <c r="L101" s="40"/>
      <c r="M101" s="40"/>
      <c r="N101" s="40"/>
      <c r="O101" s="40"/>
      <c r="P101" s="40"/>
      <c r="Q101" s="40"/>
      <c r="R101" s="40"/>
      <c r="S101" s="40"/>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ht="13.5">
      <c r="B102" s="32"/>
      <c r="C102" s="37" t="s">
        <v>161</v>
      </c>
      <c r="D102" s="37"/>
      <c r="E102" s="37"/>
      <c r="F102" s="37"/>
      <c r="G102" s="40"/>
      <c r="H102" s="40"/>
      <c r="I102" s="40"/>
      <c r="J102" s="40"/>
      <c r="K102" s="40"/>
      <c r="L102" s="40"/>
      <c r="M102" s="40"/>
      <c r="N102" s="40"/>
      <c r="O102" s="40"/>
      <c r="P102" s="40"/>
      <c r="Q102" s="40"/>
      <c r="R102" s="40"/>
      <c r="S102" s="40"/>
      <c r="T102" s="40"/>
      <c r="U102" s="40"/>
      <c r="V102" s="40"/>
      <c r="W102" s="40"/>
      <c r="X102" s="40"/>
      <c r="Y102" s="35"/>
      <c r="Z102" s="35"/>
      <c r="AA102" s="35"/>
      <c r="AB102" s="35"/>
      <c r="AC102" s="35"/>
      <c r="AD102" s="36"/>
      <c r="AE102" s="37"/>
      <c r="AF102" s="37"/>
      <c r="AG102" s="37"/>
      <c r="AH102" s="37"/>
      <c r="AI102" s="37"/>
      <c r="AJ102" s="37"/>
      <c r="AK102" s="37"/>
      <c r="AL102" s="37"/>
      <c r="AM102" s="37"/>
      <c r="AN102" s="37"/>
      <c r="AO102" s="37"/>
      <c r="AP102" s="37"/>
      <c r="AQ102" s="37"/>
      <c r="AR102" s="37"/>
      <c r="AS102" s="37"/>
      <c r="AT102" s="37"/>
      <c r="AU102" s="37"/>
      <c r="AV102" s="37"/>
      <c r="AW102" s="37"/>
    </row>
    <row r="103" spans="4:49" ht="13.5">
      <c r="D103" s="37"/>
      <c r="E103" s="37"/>
      <c r="F103" s="37"/>
      <c r="G103" s="40"/>
      <c r="H103" s="40"/>
      <c r="I103" s="40"/>
      <c r="J103" s="40"/>
      <c r="K103" s="40"/>
      <c r="L103" s="40"/>
      <c r="M103" s="40"/>
      <c r="N103" s="40"/>
      <c r="O103" s="40"/>
      <c r="P103" s="40"/>
      <c r="Q103" s="40"/>
      <c r="R103" s="40"/>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2:49" ht="13.5">
      <c r="B104" s="32" t="s">
        <v>229</v>
      </c>
      <c r="C104" s="37" t="s">
        <v>230</v>
      </c>
      <c r="D104" s="37"/>
      <c r="E104" s="37"/>
      <c r="F104" s="37"/>
      <c r="G104" s="40"/>
      <c r="H104" s="40"/>
      <c r="I104" s="40"/>
      <c r="J104" s="40"/>
      <c r="K104" s="40"/>
      <c r="L104" s="40"/>
      <c r="M104" s="40"/>
      <c r="N104" s="40"/>
      <c r="O104" s="40"/>
      <c r="P104" s="29" t="s">
        <v>231</v>
      </c>
      <c r="Q104" s="40"/>
      <c r="R104" s="41" t="s">
        <v>162</v>
      </c>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spans="2:49" ht="13.5">
      <c r="B105" s="32" t="s">
        <v>229</v>
      </c>
      <c r="C105" s="37" t="s">
        <v>232</v>
      </c>
      <c r="D105" s="37"/>
      <c r="E105" s="37"/>
      <c r="F105" s="37"/>
      <c r="G105" s="40"/>
      <c r="H105" s="40"/>
      <c r="I105" s="40"/>
      <c r="J105" s="40"/>
      <c r="K105" s="40"/>
      <c r="L105" s="40"/>
      <c r="M105" s="40"/>
      <c r="N105" s="40"/>
      <c r="O105" s="40"/>
      <c r="P105" s="29" t="s">
        <v>231</v>
      </c>
      <c r="Q105" s="40"/>
      <c r="R105" s="41" t="s">
        <v>163</v>
      </c>
      <c r="S105" s="40"/>
      <c r="T105" s="40"/>
      <c r="U105" s="40"/>
      <c r="V105" s="40"/>
      <c r="W105" s="40"/>
      <c r="X105" s="40"/>
      <c r="Y105" s="35"/>
      <c r="Z105" s="35"/>
      <c r="AA105" s="35"/>
      <c r="AB105" s="35"/>
      <c r="AC105" s="35"/>
      <c r="AD105" s="36"/>
      <c r="AE105" s="37"/>
      <c r="AF105" s="37"/>
      <c r="AG105" s="37"/>
      <c r="AH105" s="37"/>
      <c r="AI105" s="37"/>
      <c r="AJ105" s="37"/>
      <c r="AK105" s="37"/>
      <c r="AL105" s="37"/>
      <c r="AM105" s="37"/>
      <c r="AN105" s="37"/>
      <c r="AO105" s="37"/>
      <c r="AP105" s="37"/>
      <c r="AQ105" s="37"/>
      <c r="AR105" s="37"/>
      <c r="AS105" s="37"/>
      <c r="AT105" s="37"/>
      <c r="AU105" s="37"/>
      <c r="AV105" s="37"/>
      <c r="AW105" s="37"/>
    </row>
    <row r="106" spans="2:49" ht="13.5">
      <c r="B106" s="32" t="s">
        <v>229</v>
      </c>
      <c r="C106" s="37" t="s">
        <v>164</v>
      </c>
      <c r="D106" s="37"/>
      <c r="E106" s="37"/>
      <c r="F106" s="37"/>
      <c r="G106" s="40"/>
      <c r="H106" s="40"/>
      <c r="I106" s="40"/>
      <c r="J106" s="40"/>
      <c r="K106" s="40"/>
      <c r="L106" s="40"/>
      <c r="M106" s="40"/>
      <c r="N106" s="40"/>
      <c r="O106" s="40"/>
      <c r="P106" s="29" t="s">
        <v>231</v>
      </c>
      <c r="Q106" s="40"/>
      <c r="R106" s="37" t="s">
        <v>165</v>
      </c>
      <c r="S106" s="40"/>
      <c r="T106" s="40"/>
      <c r="U106" s="40"/>
      <c r="V106" s="40"/>
      <c r="W106" s="40"/>
      <c r="X106" s="40"/>
      <c r="Y106" s="35"/>
      <c r="Z106" s="35"/>
      <c r="AA106" s="35"/>
      <c r="AB106" s="35"/>
      <c r="AC106" s="35"/>
      <c r="AD106" s="36"/>
      <c r="AE106" s="37"/>
      <c r="AF106" s="37"/>
      <c r="AG106" s="37"/>
      <c r="AH106" s="37"/>
      <c r="AI106" s="37"/>
      <c r="AJ106" s="37"/>
      <c r="AK106" s="37"/>
      <c r="AL106" s="37"/>
      <c r="AM106" s="37"/>
      <c r="AN106" s="37"/>
      <c r="AO106" s="37"/>
      <c r="AP106" s="37"/>
      <c r="AQ106" s="37"/>
      <c r="AR106" s="37"/>
      <c r="AS106" s="37"/>
      <c r="AT106" s="37"/>
      <c r="AU106" s="37"/>
      <c r="AV106" s="37"/>
      <c r="AW106" s="37"/>
    </row>
    <row r="107" spans="2:49" ht="13.5">
      <c r="B107" s="32"/>
      <c r="C107" s="37"/>
      <c r="D107" s="37"/>
      <c r="E107" s="37"/>
      <c r="F107" s="37"/>
      <c r="G107" s="40"/>
      <c r="H107" s="40"/>
      <c r="I107" s="40"/>
      <c r="J107" s="40"/>
      <c r="K107" s="40"/>
      <c r="L107" s="40"/>
      <c r="M107" s="40"/>
      <c r="N107" s="40"/>
      <c r="O107" s="40"/>
      <c r="Q107" s="40"/>
      <c r="R107" s="37" t="s">
        <v>233</v>
      </c>
      <c r="S107" s="40"/>
      <c r="T107" s="40"/>
      <c r="U107" s="40"/>
      <c r="V107" s="40"/>
      <c r="W107" s="40"/>
      <c r="X107" s="40"/>
      <c r="Y107" s="35"/>
      <c r="Z107" s="35"/>
      <c r="AA107" s="35"/>
      <c r="AB107" s="35"/>
      <c r="AC107" s="35"/>
      <c r="AD107" s="36"/>
      <c r="AE107" s="37"/>
      <c r="AF107" s="37"/>
      <c r="AG107" s="37"/>
      <c r="AH107" s="37"/>
      <c r="AI107" s="37"/>
      <c r="AJ107" s="37"/>
      <c r="AK107" s="37"/>
      <c r="AL107" s="37"/>
      <c r="AM107" s="37"/>
      <c r="AN107" s="37"/>
      <c r="AO107" s="37"/>
      <c r="AP107" s="37"/>
      <c r="AQ107" s="37"/>
      <c r="AR107" s="37"/>
      <c r="AS107" s="37"/>
      <c r="AT107" s="37"/>
      <c r="AU107" s="37"/>
      <c r="AV107" s="37"/>
      <c r="AW107" s="37"/>
    </row>
    <row r="108" spans="2:49" ht="13.5">
      <c r="B108" s="32"/>
      <c r="C108" s="37"/>
      <c r="D108" s="37"/>
      <c r="E108" s="37"/>
      <c r="F108" s="37"/>
      <c r="G108" s="40"/>
      <c r="H108" s="40"/>
      <c r="I108" s="40"/>
      <c r="J108" s="40"/>
      <c r="K108" s="40"/>
      <c r="L108" s="40"/>
      <c r="M108" s="40"/>
      <c r="N108" s="40"/>
      <c r="O108" s="40"/>
      <c r="Q108" s="40"/>
      <c r="S108" s="37" t="s">
        <v>166</v>
      </c>
      <c r="T108" s="40"/>
      <c r="U108" s="40"/>
      <c r="V108" s="40"/>
      <c r="W108" s="40"/>
      <c r="X108" s="40"/>
      <c r="Y108" s="35"/>
      <c r="Z108" s="35"/>
      <c r="AA108" s="35"/>
      <c r="AB108" s="35"/>
      <c r="AC108" s="35"/>
      <c r="AD108" s="36"/>
      <c r="AE108" s="37"/>
      <c r="AF108" s="37"/>
      <c r="AG108" s="37"/>
      <c r="AH108" s="37"/>
      <c r="AI108" s="37"/>
      <c r="AJ108" s="37"/>
      <c r="AK108" s="37"/>
      <c r="AL108" s="37"/>
      <c r="AM108" s="37"/>
      <c r="AN108" s="37"/>
      <c r="AO108" s="37"/>
      <c r="AP108" s="37"/>
      <c r="AQ108" s="37"/>
      <c r="AR108" s="37"/>
      <c r="AS108" s="37"/>
      <c r="AT108" s="37"/>
      <c r="AU108" s="37"/>
      <c r="AV108" s="37"/>
      <c r="AW108" s="37"/>
    </row>
    <row r="109" spans="2:49" ht="13.5">
      <c r="B109" s="32" t="s">
        <v>229</v>
      </c>
      <c r="C109" s="37" t="s">
        <v>167</v>
      </c>
      <c r="D109" s="37"/>
      <c r="E109" s="37"/>
      <c r="F109" s="37"/>
      <c r="G109" s="40"/>
      <c r="H109" s="40"/>
      <c r="I109" s="40"/>
      <c r="J109" s="40"/>
      <c r="K109" s="40"/>
      <c r="L109" s="40"/>
      <c r="M109" s="40"/>
      <c r="N109" s="40"/>
      <c r="O109" s="40"/>
      <c r="P109" s="29" t="s">
        <v>231</v>
      </c>
      <c r="Q109" s="40"/>
      <c r="R109" s="41" t="s">
        <v>168</v>
      </c>
      <c r="S109" s="40"/>
      <c r="T109" s="40"/>
      <c r="U109" s="40"/>
      <c r="V109" s="40"/>
      <c r="W109" s="40"/>
      <c r="X109" s="40"/>
      <c r="Y109" s="35"/>
      <c r="Z109" s="35"/>
      <c r="AA109" s="35"/>
      <c r="AB109" s="35"/>
      <c r="AC109" s="35"/>
      <c r="AD109" s="36"/>
      <c r="AE109" s="37"/>
      <c r="AF109" s="37"/>
      <c r="AG109" s="37"/>
      <c r="AH109" s="37"/>
      <c r="AI109" s="37"/>
      <c r="AJ109" s="37"/>
      <c r="AK109" s="37"/>
      <c r="AL109" s="37"/>
      <c r="AM109" s="37"/>
      <c r="AN109" s="37"/>
      <c r="AO109" s="37"/>
      <c r="AP109" s="37"/>
      <c r="AQ109" s="37"/>
      <c r="AR109" s="37"/>
      <c r="AS109" s="37"/>
      <c r="AT109" s="37"/>
      <c r="AU109" s="37"/>
      <c r="AV109" s="37"/>
      <c r="AW109" s="37"/>
    </row>
    <row r="110" spans="2:49" ht="13.5">
      <c r="B110" s="32"/>
      <c r="C110" s="37"/>
      <c r="D110" s="37"/>
      <c r="E110" s="37"/>
      <c r="F110" s="37"/>
      <c r="G110" s="40"/>
      <c r="H110" s="40"/>
      <c r="I110" s="40"/>
      <c r="J110" s="40"/>
      <c r="K110" s="40"/>
      <c r="L110" s="40"/>
      <c r="M110" s="40"/>
      <c r="N110" s="40"/>
      <c r="O110" s="40"/>
      <c r="Q110" s="40"/>
      <c r="S110" s="41" t="s">
        <v>169</v>
      </c>
      <c r="T110" s="40"/>
      <c r="U110" s="40"/>
      <c r="V110" s="40"/>
      <c r="W110" s="40"/>
      <c r="X110" s="40"/>
      <c r="Y110" s="35"/>
      <c r="Z110" s="35"/>
      <c r="AA110" s="35"/>
      <c r="AB110" s="35"/>
      <c r="AC110" s="35"/>
      <c r="AD110" s="36"/>
      <c r="AE110" s="37"/>
      <c r="AF110" s="37"/>
      <c r="AG110" s="37"/>
      <c r="AH110" s="37"/>
      <c r="AI110" s="37"/>
      <c r="AJ110" s="37"/>
      <c r="AK110" s="37"/>
      <c r="AL110" s="37"/>
      <c r="AM110" s="37"/>
      <c r="AN110" s="37"/>
      <c r="AO110" s="37"/>
      <c r="AP110" s="37"/>
      <c r="AQ110" s="37"/>
      <c r="AR110" s="37"/>
      <c r="AS110" s="37"/>
      <c r="AT110" s="37"/>
      <c r="AU110" s="37"/>
      <c r="AV110" s="37"/>
      <c r="AW110" s="37"/>
    </row>
    <row r="111" spans="3:49" ht="13.5">
      <c r="C111" s="37"/>
      <c r="D111" s="37"/>
      <c r="E111" s="37"/>
      <c r="F111" s="37"/>
      <c r="G111" s="40"/>
      <c r="H111" s="40"/>
      <c r="I111" s="40"/>
      <c r="J111" s="40"/>
      <c r="K111" s="40"/>
      <c r="L111" s="40"/>
      <c r="M111" s="40"/>
      <c r="N111" s="40"/>
      <c r="O111" s="40"/>
      <c r="P111" s="40"/>
      <c r="Q111" s="40"/>
      <c r="R111" s="42" t="s">
        <v>234</v>
      </c>
      <c r="S111" s="40"/>
      <c r="U111" s="40"/>
      <c r="V111" s="40"/>
      <c r="W111" s="40"/>
      <c r="X111" s="40"/>
      <c r="Y111" s="35"/>
      <c r="Z111" s="35"/>
      <c r="AA111" s="35"/>
      <c r="AB111" s="35"/>
      <c r="AC111" s="35"/>
      <c r="AD111" s="36"/>
      <c r="AE111" s="37"/>
      <c r="AF111" s="37"/>
      <c r="AH111" s="37"/>
      <c r="AI111" s="37"/>
      <c r="AJ111" s="37"/>
      <c r="AK111" s="37"/>
      <c r="AL111" s="37"/>
      <c r="AM111" s="37"/>
      <c r="AN111" s="37"/>
      <c r="AO111" s="37"/>
      <c r="AP111" s="37"/>
      <c r="AQ111" s="37"/>
      <c r="AR111" s="37"/>
      <c r="AS111" s="37"/>
      <c r="AT111" s="37"/>
      <c r="AU111" s="37"/>
      <c r="AV111" s="37"/>
      <c r="AW111" s="37"/>
    </row>
    <row r="112" spans="3:49" ht="13.5">
      <c r="C112" s="37"/>
      <c r="D112" s="37"/>
      <c r="E112" s="37"/>
      <c r="F112" s="37"/>
      <c r="G112" s="40"/>
      <c r="H112" s="40"/>
      <c r="I112" s="40"/>
      <c r="J112" s="40"/>
      <c r="K112" s="40"/>
      <c r="L112" s="40"/>
      <c r="M112" s="40"/>
      <c r="N112" s="40"/>
      <c r="O112" s="40"/>
      <c r="P112" s="40"/>
      <c r="Q112" s="40"/>
      <c r="R112" s="42"/>
      <c r="S112" s="37" t="s">
        <v>170</v>
      </c>
      <c r="U112" s="40"/>
      <c r="V112" s="40"/>
      <c r="W112" s="40"/>
      <c r="X112" s="40"/>
      <c r="Y112" s="35"/>
      <c r="Z112" s="35"/>
      <c r="AA112" s="35"/>
      <c r="AB112" s="35"/>
      <c r="AC112" s="35"/>
      <c r="AD112" s="36"/>
      <c r="AE112" s="37"/>
      <c r="AF112" s="37"/>
      <c r="AG112" s="37"/>
      <c r="AH112" s="37"/>
      <c r="AI112" s="37"/>
      <c r="AJ112" s="37"/>
      <c r="AK112" s="37"/>
      <c r="AL112" s="37"/>
      <c r="AM112" s="37"/>
      <c r="AN112" s="37"/>
      <c r="AO112" s="37"/>
      <c r="AP112" s="37"/>
      <c r="AQ112" s="37"/>
      <c r="AR112" s="37"/>
      <c r="AS112" s="37"/>
      <c r="AT112" s="37"/>
      <c r="AU112" s="37"/>
      <c r="AV112" s="37"/>
      <c r="AW112" s="37"/>
    </row>
    <row r="113" spans="2:49" s="33" customFormat="1" ht="13.5">
      <c r="B113" s="43" t="s">
        <v>229</v>
      </c>
      <c r="C113" s="44" t="s">
        <v>171</v>
      </c>
      <c r="D113" s="44"/>
      <c r="E113" s="44"/>
      <c r="F113" s="44"/>
      <c r="G113" s="45"/>
      <c r="H113" s="45"/>
      <c r="I113" s="45"/>
      <c r="J113" s="45"/>
      <c r="K113" s="45"/>
      <c r="L113" s="45"/>
      <c r="M113" s="45"/>
      <c r="N113" s="45"/>
      <c r="O113" s="45"/>
      <c r="P113" s="33" t="s">
        <v>231</v>
      </c>
      <c r="Q113" s="45"/>
      <c r="R113" s="46" t="s">
        <v>172</v>
      </c>
      <c r="S113" s="45"/>
      <c r="T113" s="45"/>
      <c r="U113" s="45"/>
      <c r="V113" s="45"/>
      <c r="W113" s="45"/>
      <c r="X113" s="45"/>
      <c r="Y113" s="47"/>
      <c r="Z113" s="47"/>
      <c r="AA113" s="47"/>
      <c r="AB113" s="47"/>
      <c r="AC113" s="47"/>
      <c r="AD113" s="48"/>
      <c r="AE113" s="44"/>
      <c r="AF113" s="44"/>
      <c r="AG113" s="44"/>
      <c r="AH113" s="44"/>
      <c r="AI113" s="44"/>
      <c r="AJ113" s="44"/>
      <c r="AK113" s="44"/>
      <c r="AL113" s="44"/>
      <c r="AM113" s="44"/>
      <c r="AN113" s="44"/>
      <c r="AO113" s="44"/>
      <c r="AP113" s="44"/>
      <c r="AQ113" s="44"/>
      <c r="AR113" s="44"/>
      <c r="AS113" s="44"/>
      <c r="AT113" s="44"/>
      <c r="AU113" s="44"/>
      <c r="AV113" s="44"/>
      <c r="AW113" s="44"/>
    </row>
    <row r="114" spans="2:49" ht="13.5">
      <c r="B114" s="32" t="s">
        <v>229</v>
      </c>
      <c r="C114" s="37" t="s">
        <v>173</v>
      </c>
      <c r="D114" s="37"/>
      <c r="E114" s="37"/>
      <c r="F114" s="37"/>
      <c r="G114" s="40"/>
      <c r="H114" s="40"/>
      <c r="I114" s="40"/>
      <c r="J114" s="40"/>
      <c r="K114" s="40"/>
      <c r="L114" s="40"/>
      <c r="M114" s="40"/>
      <c r="N114" s="40"/>
      <c r="O114" s="40"/>
      <c r="P114" s="29" t="s">
        <v>231</v>
      </c>
      <c r="Q114" s="40"/>
      <c r="R114" s="41" t="s">
        <v>174</v>
      </c>
      <c r="S114" s="40"/>
      <c r="T114" s="40"/>
      <c r="U114" s="40"/>
      <c r="V114" s="40"/>
      <c r="W114" s="40"/>
      <c r="X114" s="40"/>
      <c r="Y114" s="35"/>
      <c r="Z114" s="35"/>
      <c r="AA114" s="35"/>
      <c r="AB114" s="35"/>
      <c r="AC114" s="35"/>
      <c r="AD114" s="36"/>
      <c r="AE114" s="37"/>
      <c r="AF114" s="37"/>
      <c r="AG114" s="37"/>
      <c r="AH114" s="37"/>
      <c r="AI114" s="37"/>
      <c r="AJ114" s="37"/>
      <c r="AK114" s="37"/>
      <c r="AL114" s="37"/>
      <c r="AM114" s="37"/>
      <c r="AN114" s="37"/>
      <c r="AO114" s="37"/>
      <c r="AP114" s="37"/>
      <c r="AQ114" s="37"/>
      <c r="AR114" s="37"/>
      <c r="AS114" s="37"/>
      <c r="AT114" s="37"/>
      <c r="AU114" s="37"/>
      <c r="AV114" s="37"/>
      <c r="AW114" s="37"/>
    </row>
    <row r="115" spans="3:49" ht="13.5">
      <c r="C115" s="37"/>
      <c r="D115" s="37"/>
      <c r="E115" s="37"/>
      <c r="F115" s="37"/>
      <c r="G115" s="40"/>
      <c r="H115" s="40"/>
      <c r="I115" s="40"/>
      <c r="J115" s="40"/>
      <c r="K115" s="40"/>
      <c r="L115" s="40"/>
      <c r="M115" s="40"/>
      <c r="N115" s="40"/>
      <c r="O115" s="40"/>
      <c r="P115" s="40"/>
      <c r="Q115" s="40"/>
      <c r="R115" s="40"/>
      <c r="S115" s="40"/>
      <c r="T115" s="40"/>
      <c r="U115" s="40"/>
      <c r="V115" s="40"/>
      <c r="W115" s="40"/>
      <c r="X115" s="40"/>
      <c r="Y115" s="35"/>
      <c r="Z115" s="35"/>
      <c r="AA115" s="35"/>
      <c r="AB115" s="35"/>
      <c r="AC115" s="35"/>
      <c r="AD115" s="36"/>
      <c r="AE115" s="37"/>
      <c r="AF115" s="37"/>
      <c r="AG115" s="37"/>
      <c r="AH115" s="37"/>
      <c r="AI115" s="37"/>
      <c r="AJ115" s="37"/>
      <c r="AK115" s="37"/>
      <c r="AL115" s="37"/>
      <c r="AM115" s="37"/>
      <c r="AN115" s="37"/>
      <c r="AO115" s="37"/>
      <c r="AP115" s="37"/>
      <c r="AQ115" s="37"/>
      <c r="AR115" s="37"/>
      <c r="AS115" s="37"/>
      <c r="AT115" s="37"/>
      <c r="AU115" s="37"/>
      <c r="AV115" s="37"/>
      <c r="AW115" s="37"/>
    </row>
    <row r="116" ht="13.5">
      <c r="C116" s="29" t="s">
        <v>146</v>
      </c>
    </row>
    <row r="117" spans="3:51" ht="13.5">
      <c r="C117" s="350" t="s">
        <v>78</v>
      </c>
      <c r="D117" s="337"/>
      <c r="E117" s="350" t="s">
        <v>79</v>
      </c>
      <c r="F117" s="337"/>
      <c r="G117" s="337"/>
      <c r="H117" s="337"/>
      <c r="I117" s="350" t="s">
        <v>80</v>
      </c>
      <c r="J117" s="337"/>
      <c r="K117" s="337"/>
      <c r="L117" s="337"/>
      <c r="M117" s="351" t="s">
        <v>81</v>
      </c>
      <c r="N117" s="337"/>
      <c r="O117" s="337"/>
      <c r="P117" s="337"/>
      <c r="Q117" s="337"/>
      <c r="R117" s="350" t="s">
        <v>82</v>
      </c>
      <c r="S117" s="350"/>
      <c r="T117" s="350"/>
      <c r="U117" s="350"/>
      <c r="V117" s="350"/>
      <c r="W117" s="350"/>
      <c r="X117" s="350"/>
      <c r="Y117" s="356" t="s">
        <v>83</v>
      </c>
      <c r="Z117" s="357"/>
      <c r="AA117" s="357"/>
      <c r="AB117" s="357"/>
      <c r="AC117" s="357"/>
      <c r="AD117" s="357"/>
      <c r="AE117" s="357"/>
      <c r="AF117" s="357"/>
      <c r="AG117" s="358"/>
      <c r="AH117" s="350" t="s">
        <v>84</v>
      </c>
      <c r="AI117" s="350"/>
      <c r="AJ117" s="350"/>
      <c r="AK117" s="350"/>
      <c r="AL117" s="350"/>
      <c r="AM117" s="350"/>
      <c r="AN117" s="350"/>
      <c r="AO117" s="350"/>
      <c r="AP117" s="350"/>
      <c r="AQ117" s="350" t="s">
        <v>85</v>
      </c>
      <c r="AR117" s="350"/>
      <c r="AS117" s="350" t="s">
        <v>86</v>
      </c>
      <c r="AT117" s="350"/>
      <c r="AU117" s="350"/>
      <c r="AV117" s="350"/>
      <c r="AW117" s="350"/>
      <c r="AX117" s="350"/>
      <c r="AY117" s="350"/>
    </row>
    <row r="118" spans="3:51" ht="13.5">
      <c r="C118" s="350"/>
      <c r="D118" s="337"/>
      <c r="E118" s="350"/>
      <c r="F118" s="337"/>
      <c r="G118" s="337"/>
      <c r="H118" s="337"/>
      <c r="I118" s="350"/>
      <c r="J118" s="337"/>
      <c r="K118" s="337"/>
      <c r="L118" s="337"/>
      <c r="M118" s="351"/>
      <c r="N118" s="337"/>
      <c r="O118" s="337"/>
      <c r="P118" s="337"/>
      <c r="Q118" s="337"/>
      <c r="R118" s="350"/>
      <c r="S118" s="350"/>
      <c r="T118" s="350"/>
      <c r="U118" s="350"/>
      <c r="V118" s="350"/>
      <c r="W118" s="350"/>
      <c r="X118" s="350"/>
      <c r="Y118" s="359"/>
      <c r="Z118" s="360"/>
      <c r="AA118" s="360"/>
      <c r="AB118" s="360"/>
      <c r="AC118" s="360"/>
      <c r="AD118" s="360"/>
      <c r="AE118" s="360"/>
      <c r="AF118" s="360"/>
      <c r="AG118" s="361"/>
      <c r="AH118" s="350"/>
      <c r="AI118" s="350"/>
      <c r="AJ118" s="350"/>
      <c r="AK118" s="350"/>
      <c r="AL118" s="350"/>
      <c r="AM118" s="350"/>
      <c r="AN118" s="350"/>
      <c r="AO118" s="350"/>
      <c r="AP118" s="350"/>
      <c r="AQ118" s="350"/>
      <c r="AR118" s="350"/>
      <c r="AS118" s="350" t="s">
        <v>87</v>
      </c>
      <c r="AT118" s="350"/>
      <c r="AU118" s="350"/>
      <c r="AV118" s="350" t="s">
        <v>88</v>
      </c>
      <c r="AW118" s="350"/>
      <c r="AX118" s="350" t="s">
        <v>89</v>
      </c>
      <c r="AY118" s="350"/>
    </row>
    <row r="119" spans="3:51" ht="13.5">
      <c r="C119" s="337"/>
      <c r="D119" s="337"/>
      <c r="E119" s="337"/>
      <c r="F119" s="337"/>
      <c r="G119" s="337"/>
      <c r="H119" s="337"/>
      <c r="I119" s="337"/>
      <c r="J119" s="337"/>
      <c r="K119" s="337"/>
      <c r="L119" s="337"/>
      <c r="M119" s="337"/>
      <c r="N119" s="337"/>
      <c r="O119" s="337"/>
      <c r="P119" s="337"/>
      <c r="Q119" s="337"/>
      <c r="R119" s="350"/>
      <c r="S119" s="350"/>
      <c r="T119" s="350"/>
      <c r="U119" s="350"/>
      <c r="V119" s="350"/>
      <c r="W119" s="350"/>
      <c r="X119" s="350"/>
      <c r="Y119" s="362"/>
      <c r="Z119" s="363"/>
      <c r="AA119" s="363"/>
      <c r="AB119" s="363"/>
      <c r="AC119" s="363"/>
      <c r="AD119" s="363"/>
      <c r="AE119" s="363"/>
      <c r="AF119" s="363"/>
      <c r="AG119" s="364"/>
      <c r="AH119" s="350"/>
      <c r="AI119" s="350"/>
      <c r="AJ119" s="350"/>
      <c r="AK119" s="350"/>
      <c r="AL119" s="350"/>
      <c r="AM119" s="350"/>
      <c r="AN119" s="350"/>
      <c r="AO119" s="350"/>
      <c r="AP119" s="350"/>
      <c r="AQ119" s="350"/>
      <c r="AR119" s="350"/>
      <c r="AS119" s="350"/>
      <c r="AT119" s="350"/>
      <c r="AU119" s="350"/>
      <c r="AV119" s="350"/>
      <c r="AW119" s="350"/>
      <c r="AX119" s="350"/>
      <c r="AY119" s="350"/>
    </row>
    <row r="120" spans="3:51" ht="13.5">
      <c r="C120" s="337">
        <v>1</v>
      </c>
      <c r="D120" s="337"/>
      <c r="E120" s="345" t="s">
        <v>235</v>
      </c>
      <c r="F120" s="345"/>
      <c r="G120" s="345"/>
      <c r="H120" s="345"/>
      <c r="I120" s="345" t="s">
        <v>236</v>
      </c>
      <c r="J120" s="345"/>
      <c r="K120" s="345"/>
      <c r="L120" s="345"/>
      <c r="M120" s="345">
        <v>1047895</v>
      </c>
      <c r="N120" s="345"/>
      <c r="O120" s="345"/>
      <c r="P120" s="345"/>
      <c r="Q120" s="345"/>
      <c r="R120" s="352" t="s">
        <v>175</v>
      </c>
      <c r="S120" s="352"/>
      <c r="T120" s="352"/>
      <c r="U120" s="352"/>
      <c r="V120" s="352"/>
      <c r="W120" s="352"/>
      <c r="X120" s="352"/>
      <c r="Y120" s="353"/>
      <c r="Z120" s="354"/>
      <c r="AA120" s="354"/>
      <c r="AB120" s="354"/>
      <c r="AC120" s="354"/>
      <c r="AD120" s="354"/>
      <c r="AE120" s="354"/>
      <c r="AF120" s="354"/>
      <c r="AG120" s="355"/>
      <c r="AH120" s="370" t="s">
        <v>176</v>
      </c>
      <c r="AI120" s="352"/>
      <c r="AJ120" s="352"/>
      <c r="AK120" s="352"/>
      <c r="AL120" s="352"/>
      <c r="AM120" s="352"/>
      <c r="AN120" s="352"/>
      <c r="AO120" s="352"/>
      <c r="AP120" s="352"/>
      <c r="AQ120" s="345" t="s">
        <v>237</v>
      </c>
      <c r="AR120" s="345"/>
      <c r="AS120" s="366" t="s">
        <v>238</v>
      </c>
      <c r="AT120" s="367"/>
      <c r="AU120" s="368"/>
      <c r="AV120" s="369" t="s">
        <v>239</v>
      </c>
      <c r="AW120" s="345"/>
      <c r="AX120" s="369" t="s">
        <v>237</v>
      </c>
      <c r="AY120" s="345"/>
    </row>
    <row r="121" spans="3:51" ht="13.5">
      <c r="C121" s="337">
        <v>2</v>
      </c>
      <c r="D121" s="337"/>
      <c r="E121" s="345" t="s">
        <v>240</v>
      </c>
      <c r="F121" s="345"/>
      <c r="G121" s="345"/>
      <c r="H121" s="345"/>
      <c r="I121" s="345" t="s">
        <v>241</v>
      </c>
      <c r="J121" s="345"/>
      <c r="K121" s="345"/>
      <c r="L121" s="345"/>
      <c r="M121" s="345">
        <v>1047896</v>
      </c>
      <c r="N121" s="345"/>
      <c r="O121" s="345"/>
      <c r="P121" s="345"/>
      <c r="Q121" s="345"/>
      <c r="R121" s="365" t="s">
        <v>177</v>
      </c>
      <c r="S121" s="365"/>
      <c r="T121" s="365"/>
      <c r="U121" s="365"/>
      <c r="V121" s="365"/>
      <c r="W121" s="365"/>
      <c r="X121" s="365"/>
      <c r="Y121" s="353"/>
      <c r="Z121" s="354"/>
      <c r="AA121" s="354"/>
      <c r="AB121" s="354"/>
      <c r="AC121" s="354"/>
      <c r="AD121" s="354"/>
      <c r="AE121" s="354"/>
      <c r="AF121" s="354"/>
      <c r="AG121" s="355"/>
      <c r="AH121" s="365" t="s">
        <v>178</v>
      </c>
      <c r="AI121" s="365"/>
      <c r="AJ121" s="365"/>
      <c r="AK121" s="365"/>
      <c r="AL121" s="365"/>
      <c r="AM121" s="365"/>
      <c r="AN121" s="365"/>
      <c r="AO121" s="365"/>
      <c r="AP121" s="365"/>
      <c r="AQ121" s="345" t="s">
        <v>242</v>
      </c>
      <c r="AR121" s="345"/>
      <c r="AS121" s="366" t="s">
        <v>243</v>
      </c>
      <c r="AT121" s="367"/>
      <c r="AU121" s="368"/>
      <c r="AV121" s="369" t="s">
        <v>244</v>
      </c>
      <c r="AW121" s="345"/>
      <c r="AX121" s="369" t="s">
        <v>245</v>
      </c>
      <c r="AY121" s="345"/>
    </row>
    <row r="122" spans="3:51" ht="13.5">
      <c r="C122" s="337">
        <v>3</v>
      </c>
      <c r="D122" s="337"/>
      <c r="E122" s="345" t="s">
        <v>240</v>
      </c>
      <c r="F122" s="345"/>
      <c r="G122" s="345"/>
      <c r="H122" s="345"/>
      <c r="I122" s="345" t="s">
        <v>241</v>
      </c>
      <c r="J122" s="345"/>
      <c r="K122" s="345"/>
      <c r="L122" s="345"/>
      <c r="M122" s="345">
        <v>1047897</v>
      </c>
      <c r="N122" s="345"/>
      <c r="O122" s="345"/>
      <c r="P122" s="345"/>
      <c r="Q122" s="345"/>
      <c r="R122" s="365" t="s">
        <v>179</v>
      </c>
      <c r="S122" s="365"/>
      <c r="T122" s="365"/>
      <c r="U122" s="365"/>
      <c r="V122" s="365"/>
      <c r="W122" s="365"/>
      <c r="X122" s="365"/>
      <c r="Y122" s="353"/>
      <c r="Z122" s="354"/>
      <c r="AA122" s="354"/>
      <c r="AB122" s="354"/>
      <c r="AC122" s="354"/>
      <c r="AD122" s="354"/>
      <c r="AE122" s="354"/>
      <c r="AF122" s="354"/>
      <c r="AG122" s="355"/>
      <c r="AH122" s="365" t="s">
        <v>180</v>
      </c>
      <c r="AI122" s="365"/>
      <c r="AJ122" s="365"/>
      <c r="AK122" s="365"/>
      <c r="AL122" s="365"/>
      <c r="AM122" s="365"/>
      <c r="AN122" s="365"/>
      <c r="AO122" s="365"/>
      <c r="AP122" s="365"/>
      <c r="AQ122" s="345" t="s">
        <v>246</v>
      </c>
      <c r="AR122" s="345"/>
      <c r="AS122" s="366" t="s">
        <v>247</v>
      </c>
      <c r="AT122" s="367"/>
      <c r="AU122" s="368"/>
      <c r="AV122" s="345" t="s">
        <v>245</v>
      </c>
      <c r="AW122" s="345"/>
      <c r="AX122" s="345" t="s">
        <v>181</v>
      </c>
      <c r="AY122" s="345"/>
    </row>
    <row r="123" spans="3:51" ht="13.5">
      <c r="C123" s="337">
        <v>4</v>
      </c>
      <c r="D123" s="337"/>
      <c r="E123" s="345" t="s">
        <v>240</v>
      </c>
      <c r="F123" s="345"/>
      <c r="G123" s="345"/>
      <c r="H123" s="345"/>
      <c r="I123" s="345" t="s">
        <v>241</v>
      </c>
      <c r="J123" s="345"/>
      <c r="K123" s="345"/>
      <c r="L123" s="345"/>
      <c r="M123" s="345">
        <v>1047898</v>
      </c>
      <c r="N123" s="345"/>
      <c r="O123" s="345"/>
      <c r="P123" s="345"/>
      <c r="Q123" s="345"/>
      <c r="R123" s="365" t="s">
        <v>182</v>
      </c>
      <c r="S123" s="365"/>
      <c r="T123" s="365"/>
      <c r="U123" s="365"/>
      <c r="V123" s="365"/>
      <c r="W123" s="365"/>
      <c r="X123" s="365"/>
      <c r="Y123" s="353"/>
      <c r="Z123" s="354"/>
      <c r="AA123" s="354"/>
      <c r="AB123" s="354"/>
      <c r="AC123" s="354"/>
      <c r="AD123" s="354"/>
      <c r="AE123" s="354"/>
      <c r="AF123" s="354"/>
      <c r="AG123" s="355"/>
      <c r="AH123" s="365" t="s">
        <v>183</v>
      </c>
      <c r="AI123" s="365"/>
      <c r="AJ123" s="365"/>
      <c r="AK123" s="365"/>
      <c r="AL123" s="365"/>
      <c r="AM123" s="365"/>
      <c r="AN123" s="365"/>
      <c r="AO123" s="365"/>
      <c r="AP123" s="365"/>
      <c r="AQ123" s="345" t="s">
        <v>237</v>
      </c>
      <c r="AR123" s="345"/>
      <c r="AS123" s="366" t="s">
        <v>238</v>
      </c>
      <c r="AT123" s="367"/>
      <c r="AU123" s="368"/>
      <c r="AV123" s="345" t="s">
        <v>248</v>
      </c>
      <c r="AW123" s="345"/>
      <c r="AX123" s="345" t="s">
        <v>184</v>
      </c>
      <c r="AY123" s="345"/>
    </row>
    <row r="124" spans="3:51" ht="13.5">
      <c r="C124" s="337">
        <v>5</v>
      </c>
      <c r="D124" s="337"/>
      <c r="E124" s="345" t="s">
        <v>240</v>
      </c>
      <c r="F124" s="345"/>
      <c r="G124" s="345"/>
      <c r="H124" s="345"/>
      <c r="I124" s="345" t="s">
        <v>241</v>
      </c>
      <c r="J124" s="345"/>
      <c r="K124" s="345"/>
      <c r="L124" s="345"/>
      <c r="M124" s="345">
        <v>1047899</v>
      </c>
      <c r="N124" s="345"/>
      <c r="O124" s="345"/>
      <c r="P124" s="345"/>
      <c r="Q124" s="345"/>
      <c r="R124" s="365" t="s">
        <v>185</v>
      </c>
      <c r="S124" s="365"/>
      <c r="T124" s="365"/>
      <c r="U124" s="365"/>
      <c r="V124" s="365"/>
      <c r="W124" s="365"/>
      <c r="X124" s="365"/>
      <c r="Y124" s="353"/>
      <c r="Z124" s="354"/>
      <c r="AA124" s="354"/>
      <c r="AB124" s="354"/>
      <c r="AC124" s="354"/>
      <c r="AD124" s="354"/>
      <c r="AE124" s="354"/>
      <c r="AF124" s="354"/>
      <c r="AG124" s="355"/>
      <c r="AH124" s="365" t="s">
        <v>183</v>
      </c>
      <c r="AI124" s="365"/>
      <c r="AJ124" s="365"/>
      <c r="AK124" s="365"/>
      <c r="AL124" s="365"/>
      <c r="AM124" s="365"/>
      <c r="AN124" s="365"/>
      <c r="AO124" s="365"/>
      <c r="AP124" s="365"/>
      <c r="AQ124" s="345" t="s">
        <v>242</v>
      </c>
      <c r="AR124" s="345"/>
      <c r="AS124" s="366" t="s">
        <v>243</v>
      </c>
      <c r="AT124" s="367"/>
      <c r="AU124" s="368"/>
      <c r="AV124" s="345" t="s">
        <v>249</v>
      </c>
      <c r="AW124" s="345"/>
      <c r="AX124" s="345" t="s">
        <v>186</v>
      </c>
      <c r="AY124" s="345"/>
    </row>
    <row r="125" spans="3:51" ht="13.5">
      <c r="C125" s="337">
        <v>6</v>
      </c>
      <c r="D125" s="337"/>
      <c r="E125" s="345" t="s">
        <v>240</v>
      </c>
      <c r="F125" s="345"/>
      <c r="G125" s="345"/>
      <c r="H125" s="345"/>
      <c r="I125" s="345" t="s">
        <v>241</v>
      </c>
      <c r="J125" s="345"/>
      <c r="K125" s="345"/>
      <c r="L125" s="345"/>
      <c r="M125" s="345">
        <v>1047900</v>
      </c>
      <c r="N125" s="345"/>
      <c r="O125" s="345"/>
      <c r="P125" s="345"/>
      <c r="Q125" s="345"/>
      <c r="R125" s="365" t="s">
        <v>187</v>
      </c>
      <c r="S125" s="365"/>
      <c r="T125" s="365"/>
      <c r="U125" s="365"/>
      <c r="V125" s="365"/>
      <c r="W125" s="365"/>
      <c r="X125" s="365"/>
      <c r="Y125" s="353"/>
      <c r="Z125" s="354"/>
      <c r="AA125" s="354"/>
      <c r="AB125" s="354"/>
      <c r="AC125" s="354"/>
      <c r="AD125" s="354"/>
      <c r="AE125" s="354"/>
      <c r="AF125" s="354"/>
      <c r="AG125" s="355"/>
      <c r="AH125" s="365" t="s">
        <v>183</v>
      </c>
      <c r="AI125" s="365"/>
      <c r="AJ125" s="365"/>
      <c r="AK125" s="365"/>
      <c r="AL125" s="365"/>
      <c r="AM125" s="365"/>
      <c r="AN125" s="365"/>
      <c r="AO125" s="365"/>
      <c r="AP125" s="365"/>
      <c r="AQ125" s="345" t="s">
        <v>246</v>
      </c>
      <c r="AR125" s="345"/>
      <c r="AS125" s="366" t="s">
        <v>247</v>
      </c>
      <c r="AT125" s="367"/>
      <c r="AU125" s="368"/>
      <c r="AV125" s="345" t="s">
        <v>245</v>
      </c>
      <c r="AW125" s="345"/>
      <c r="AX125" s="345" t="s">
        <v>181</v>
      </c>
      <c r="AY125" s="345"/>
    </row>
    <row r="126" spans="3:51" ht="13.5">
      <c r="C126" s="337">
        <v>7</v>
      </c>
      <c r="D126" s="337"/>
      <c r="E126" s="345" t="s">
        <v>240</v>
      </c>
      <c r="F126" s="345"/>
      <c r="G126" s="345"/>
      <c r="H126" s="345"/>
      <c r="I126" s="345" t="s">
        <v>241</v>
      </c>
      <c r="J126" s="345"/>
      <c r="K126" s="345"/>
      <c r="L126" s="345"/>
      <c r="M126" s="345">
        <v>1047901</v>
      </c>
      <c r="N126" s="345"/>
      <c r="O126" s="345"/>
      <c r="P126" s="345"/>
      <c r="Q126" s="345"/>
      <c r="R126" s="365" t="s">
        <v>188</v>
      </c>
      <c r="S126" s="365"/>
      <c r="T126" s="365"/>
      <c r="U126" s="365"/>
      <c r="V126" s="365"/>
      <c r="W126" s="365"/>
      <c r="X126" s="365"/>
      <c r="Y126" s="353"/>
      <c r="Z126" s="354"/>
      <c r="AA126" s="354"/>
      <c r="AB126" s="354"/>
      <c r="AC126" s="354"/>
      <c r="AD126" s="354"/>
      <c r="AE126" s="354"/>
      <c r="AF126" s="354"/>
      <c r="AG126" s="355"/>
      <c r="AH126" s="365" t="s">
        <v>189</v>
      </c>
      <c r="AI126" s="365"/>
      <c r="AJ126" s="365"/>
      <c r="AK126" s="365"/>
      <c r="AL126" s="365"/>
      <c r="AM126" s="365"/>
      <c r="AN126" s="365"/>
      <c r="AO126" s="365"/>
      <c r="AP126" s="365"/>
      <c r="AQ126" s="345" t="s">
        <v>237</v>
      </c>
      <c r="AR126" s="345"/>
      <c r="AS126" s="366" t="s">
        <v>238</v>
      </c>
      <c r="AT126" s="367"/>
      <c r="AU126" s="368"/>
      <c r="AV126" s="369" t="s">
        <v>250</v>
      </c>
      <c r="AW126" s="345"/>
      <c r="AX126" s="369" t="s">
        <v>244</v>
      </c>
      <c r="AY126" s="345"/>
    </row>
    <row r="127" spans="3:51" ht="13.5">
      <c r="C127" s="337">
        <v>8</v>
      </c>
      <c r="D127" s="337"/>
      <c r="E127" s="345" t="s">
        <v>240</v>
      </c>
      <c r="F127" s="345"/>
      <c r="G127" s="345"/>
      <c r="H127" s="345"/>
      <c r="I127" s="345" t="s">
        <v>241</v>
      </c>
      <c r="J127" s="345"/>
      <c r="K127" s="345"/>
      <c r="L127" s="345"/>
      <c r="M127" s="345">
        <v>1047902</v>
      </c>
      <c r="N127" s="345"/>
      <c r="O127" s="345"/>
      <c r="P127" s="345"/>
      <c r="Q127" s="345"/>
      <c r="R127" s="365" t="s">
        <v>190</v>
      </c>
      <c r="S127" s="365"/>
      <c r="T127" s="365"/>
      <c r="U127" s="365"/>
      <c r="V127" s="365"/>
      <c r="W127" s="365"/>
      <c r="X127" s="365"/>
      <c r="Y127" s="353"/>
      <c r="Z127" s="354"/>
      <c r="AA127" s="354"/>
      <c r="AB127" s="354"/>
      <c r="AC127" s="354"/>
      <c r="AD127" s="354"/>
      <c r="AE127" s="354"/>
      <c r="AF127" s="354"/>
      <c r="AG127" s="355"/>
      <c r="AH127" s="365" t="s">
        <v>191</v>
      </c>
      <c r="AI127" s="365"/>
      <c r="AJ127" s="365"/>
      <c r="AK127" s="365"/>
      <c r="AL127" s="365"/>
      <c r="AM127" s="365"/>
      <c r="AN127" s="365"/>
      <c r="AO127" s="365"/>
      <c r="AP127" s="365"/>
      <c r="AQ127" s="345" t="s">
        <v>242</v>
      </c>
      <c r="AR127" s="345"/>
      <c r="AS127" s="366" t="s">
        <v>243</v>
      </c>
      <c r="AT127" s="367"/>
      <c r="AU127" s="368"/>
      <c r="AV127" s="345" t="s">
        <v>244</v>
      </c>
      <c r="AW127" s="345"/>
      <c r="AX127" s="345" t="s">
        <v>192</v>
      </c>
      <c r="AY127" s="345"/>
    </row>
    <row r="128" spans="3:51" ht="13.5">
      <c r="C128" s="337">
        <v>9</v>
      </c>
      <c r="D128" s="337"/>
      <c r="E128" s="345" t="s">
        <v>240</v>
      </c>
      <c r="F128" s="345"/>
      <c r="G128" s="345"/>
      <c r="H128" s="345"/>
      <c r="I128" s="345" t="s">
        <v>241</v>
      </c>
      <c r="J128" s="345"/>
      <c r="K128" s="345"/>
      <c r="L128" s="345"/>
      <c r="M128" s="345">
        <v>1047903</v>
      </c>
      <c r="N128" s="345"/>
      <c r="O128" s="345"/>
      <c r="P128" s="345"/>
      <c r="Q128" s="345"/>
      <c r="R128" s="365" t="s">
        <v>193</v>
      </c>
      <c r="S128" s="365"/>
      <c r="T128" s="365"/>
      <c r="U128" s="365"/>
      <c r="V128" s="365"/>
      <c r="W128" s="365"/>
      <c r="X128" s="365"/>
      <c r="Y128" s="353"/>
      <c r="Z128" s="354"/>
      <c r="AA128" s="354"/>
      <c r="AB128" s="354"/>
      <c r="AC128" s="354"/>
      <c r="AD128" s="354"/>
      <c r="AE128" s="354"/>
      <c r="AF128" s="354"/>
      <c r="AG128" s="355"/>
      <c r="AH128" s="365" t="s">
        <v>194</v>
      </c>
      <c r="AI128" s="365"/>
      <c r="AJ128" s="365"/>
      <c r="AK128" s="365"/>
      <c r="AL128" s="365"/>
      <c r="AM128" s="365"/>
      <c r="AN128" s="365"/>
      <c r="AO128" s="365"/>
      <c r="AP128" s="365"/>
      <c r="AQ128" s="345" t="s">
        <v>246</v>
      </c>
      <c r="AR128" s="345"/>
      <c r="AS128" s="366" t="s">
        <v>247</v>
      </c>
      <c r="AT128" s="367"/>
      <c r="AU128" s="368"/>
      <c r="AV128" s="369" t="s">
        <v>251</v>
      </c>
      <c r="AW128" s="345"/>
      <c r="AX128" s="369" t="s">
        <v>252</v>
      </c>
      <c r="AY128" s="345"/>
    </row>
    <row r="129" spans="3:51" ht="13.5">
      <c r="C129" s="337">
        <v>10</v>
      </c>
      <c r="D129" s="337"/>
      <c r="E129" s="345" t="s">
        <v>240</v>
      </c>
      <c r="F129" s="345"/>
      <c r="G129" s="345"/>
      <c r="H129" s="345"/>
      <c r="I129" s="345" t="s">
        <v>241</v>
      </c>
      <c r="J129" s="345"/>
      <c r="K129" s="345"/>
      <c r="L129" s="345"/>
      <c r="M129" s="345">
        <v>1047904</v>
      </c>
      <c r="N129" s="345"/>
      <c r="O129" s="345"/>
      <c r="P129" s="345"/>
      <c r="Q129" s="345"/>
      <c r="R129" s="365" t="s">
        <v>195</v>
      </c>
      <c r="S129" s="365"/>
      <c r="T129" s="365"/>
      <c r="U129" s="365"/>
      <c r="V129" s="365"/>
      <c r="W129" s="365"/>
      <c r="X129" s="365"/>
      <c r="Y129" s="353"/>
      <c r="Z129" s="354"/>
      <c r="AA129" s="354"/>
      <c r="AB129" s="354"/>
      <c r="AC129" s="354"/>
      <c r="AD129" s="354"/>
      <c r="AE129" s="354"/>
      <c r="AF129" s="354"/>
      <c r="AG129" s="355"/>
      <c r="AH129" s="365" t="s">
        <v>194</v>
      </c>
      <c r="AI129" s="365"/>
      <c r="AJ129" s="365"/>
      <c r="AK129" s="365"/>
      <c r="AL129" s="365"/>
      <c r="AM129" s="365"/>
      <c r="AN129" s="365"/>
      <c r="AO129" s="365"/>
      <c r="AP129" s="365"/>
      <c r="AQ129" s="345" t="s">
        <v>237</v>
      </c>
      <c r="AR129" s="345"/>
      <c r="AS129" s="366" t="s">
        <v>238</v>
      </c>
      <c r="AT129" s="367"/>
      <c r="AU129" s="368"/>
      <c r="AV129" s="369" t="s">
        <v>253</v>
      </c>
      <c r="AW129" s="345"/>
      <c r="AX129" s="369" t="s">
        <v>246</v>
      </c>
      <c r="AY129" s="345"/>
    </row>
    <row r="130" spans="3:51" ht="13.5">
      <c r="C130" s="337">
        <v>11</v>
      </c>
      <c r="D130" s="337"/>
      <c r="E130" s="345"/>
      <c r="F130" s="345"/>
      <c r="G130" s="345"/>
      <c r="H130" s="345"/>
      <c r="I130" s="345"/>
      <c r="J130" s="345"/>
      <c r="K130" s="345"/>
      <c r="L130" s="345"/>
      <c r="M130" s="345"/>
      <c r="N130" s="345"/>
      <c r="O130" s="345"/>
      <c r="P130" s="345"/>
      <c r="Q130" s="345"/>
      <c r="R130" s="365"/>
      <c r="S130" s="365"/>
      <c r="T130" s="365"/>
      <c r="U130" s="365"/>
      <c r="V130" s="365"/>
      <c r="W130" s="365"/>
      <c r="X130" s="365"/>
      <c r="Y130" s="353"/>
      <c r="Z130" s="354"/>
      <c r="AA130" s="354"/>
      <c r="AB130" s="354"/>
      <c r="AC130" s="354"/>
      <c r="AD130" s="354"/>
      <c r="AE130" s="354"/>
      <c r="AF130" s="354"/>
      <c r="AG130" s="355"/>
      <c r="AH130" s="365"/>
      <c r="AI130" s="365"/>
      <c r="AJ130" s="365"/>
      <c r="AK130" s="365"/>
      <c r="AL130" s="365"/>
      <c r="AM130" s="365"/>
      <c r="AN130" s="365"/>
      <c r="AO130" s="365"/>
      <c r="AP130" s="365"/>
      <c r="AQ130" s="345"/>
      <c r="AR130" s="345"/>
      <c r="AS130" s="345"/>
      <c r="AT130" s="345"/>
      <c r="AU130" s="345"/>
      <c r="AV130" s="345"/>
      <c r="AW130" s="345"/>
      <c r="AX130" s="345"/>
      <c r="AY130" s="345"/>
    </row>
    <row r="131" spans="3:51" ht="13.5">
      <c r="C131" s="337">
        <v>12</v>
      </c>
      <c r="D131" s="337"/>
      <c r="E131" s="345"/>
      <c r="F131" s="345"/>
      <c r="G131" s="345"/>
      <c r="H131" s="345"/>
      <c r="I131" s="345"/>
      <c r="J131" s="345"/>
      <c r="K131" s="345"/>
      <c r="L131" s="345"/>
      <c r="M131" s="345"/>
      <c r="N131" s="345"/>
      <c r="O131" s="345"/>
      <c r="P131" s="345"/>
      <c r="Q131" s="345"/>
      <c r="R131" s="365"/>
      <c r="S131" s="365"/>
      <c r="T131" s="365"/>
      <c r="U131" s="365"/>
      <c r="V131" s="365"/>
      <c r="W131" s="365"/>
      <c r="X131" s="365"/>
      <c r="Y131" s="353"/>
      <c r="Z131" s="354"/>
      <c r="AA131" s="354"/>
      <c r="AB131" s="354"/>
      <c r="AC131" s="354"/>
      <c r="AD131" s="354"/>
      <c r="AE131" s="354"/>
      <c r="AF131" s="354"/>
      <c r="AG131" s="355"/>
      <c r="AH131" s="365"/>
      <c r="AI131" s="365"/>
      <c r="AJ131" s="365"/>
      <c r="AK131" s="365"/>
      <c r="AL131" s="365"/>
      <c r="AM131" s="365"/>
      <c r="AN131" s="365"/>
      <c r="AO131" s="365"/>
      <c r="AP131" s="365"/>
      <c r="AQ131" s="345"/>
      <c r="AR131" s="345"/>
      <c r="AS131" s="345"/>
      <c r="AT131" s="345"/>
      <c r="AU131" s="345"/>
      <c r="AV131" s="345"/>
      <c r="AW131" s="345"/>
      <c r="AX131" s="345"/>
      <c r="AY131" s="345"/>
    </row>
    <row r="132" spans="3:51" ht="13.5">
      <c r="C132" s="37"/>
      <c r="D132" s="37"/>
      <c r="E132" s="49"/>
      <c r="F132" s="49"/>
      <c r="G132" s="49"/>
      <c r="H132" s="49"/>
      <c r="I132" s="49"/>
      <c r="J132" s="49"/>
      <c r="K132" s="49"/>
      <c r="L132" s="49"/>
      <c r="M132" s="49"/>
      <c r="N132" s="49"/>
      <c r="O132" s="49"/>
      <c r="P132" s="49"/>
      <c r="Q132" s="49"/>
      <c r="R132" s="50"/>
      <c r="S132" s="50"/>
      <c r="T132" s="50"/>
      <c r="U132" s="50"/>
      <c r="V132" s="50"/>
      <c r="W132" s="50"/>
      <c r="X132" s="50"/>
      <c r="Y132" s="51"/>
      <c r="Z132" s="51"/>
      <c r="AA132" s="51"/>
      <c r="AB132" s="51"/>
      <c r="AC132" s="51"/>
      <c r="AD132" s="51"/>
      <c r="AE132" s="51"/>
      <c r="AF132" s="51"/>
      <c r="AG132" s="51"/>
      <c r="AH132" s="50"/>
      <c r="AI132" s="50"/>
      <c r="AJ132" s="50"/>
      <c r="AK132" s="50"/>
      <c r="AL132" s="50"/>
      <c r="AM132" s="50"/>
      <c r="AN132" s="50"/>
      <c r="AO132" s="50"/>
      <c r="AP132" s="50"/>
      <c r="AQ132" s="49"/>
      <c r="AR132" s="49"/>
      <c r="AS132" s="49"/>
      <c r="AT132" s="49"/>
      <c r="AU132" s="49"/>
      <c r="AV132" s="49"/>
      <c r="AW132" s="49"/>
      <c r="AX132" s="49"/>
      <c r="AY132" s="49"/>
    </row>
    <row r="133" spans="3:51" ht="13.5">
      <c r="C133" s="37"/>
      <c r="D133" s="37"/>
      <c r="E133" s="49"/>
      <c r="F133" s="49"/>
      <c r="G133" s="49"/>
      <c r="H133" s="49"/>
      <c r="I133" s="49"/>
      <c r="J133" s="49"/>
      <c r="K133" s="49"/>
      <c r="L133" s="49"/>
      <c r="M133" s="49"/>
      <c r="N133" s="49"/>
      <c r="O133" s="49"/>
      <c r="P133" s="49"/>
      <c r="Q133" s="49"/>
      <c r="R133" s="50"/>
      <c r="S133" s="50"/>
      <c r="T133" s="50"/>
      <c r="U133" s="50"/>
      <c r="V133" s="50"/>
      <c r="W133" s="50"/>
      <c r="X133" s="50"/>
      <c r="Y133" s="51"/>
      <c r="Z133" s="51"/>
      <c r="AA133" s="51"/>
      <c r="AB133" s="51"/>
      <c r="AC133" s="51"/>
      <c r="AD133" s="51"/>
      <c r="AE133" s="51"/>
      <c r="AF133" s="51"/>
      <c r="AG133" s="51"/>
      <c r="AH133" s="50"/>
      <c r="AI133" s="50"/>
      <c r="AJ133" s="50"/>
      <c r="AK133" s="50"/>
      <c r="AL133" s="50"/>
      <c r="AM133" s="50"/>
      <c r="AN133" s="50"/>
      <c r="AO133" s="50"/>
      <c r="AP133" s="50"/>
      <c r="AQ133" s="49"/>
      <c r="AR133" s="49"/>
      <c r="AS133" s="49"/>
      <c r="AT133" s="49"/>
      <c r="AU133" s="49"/>
      <c r="AV133" s="49"/>
      <c r="AW133" s="49"/>
      <c r="AX133" s="49"/>
      <c r="AY133" s="49"/>
    </row>
    <row r="134" ht="13.5">
      <c r="A134" s="29" t="s">
        <v>254</v>
      </c>
    </row>
    <row r="135" spans="2:3" ht="13.5">
      <c r="B135" s="31" t="s">
        <v>255</v>
      </c>
      <c r="C135" s="29" t="s">
        <v>196</v>
      </c>
    </row>
    <row r="136" ht="13.5">
      <c r="C136" s="29" t="s">
        <v>197</v>
      </c>
    </row>
    <row r="137" ht="13.5">
      <c r="C137" s="29" t="s">
        <v>198</v>
      </c>
    </row>
    <row r="138" ht="13.5">
      <c r="C138" s="29" t="s">
        <v>199</v>
      </c>
    </row>
    <row r="140" ht="13.5">
      <c r="C140" s="29" t="s">
        <v>200</v>
      </c>
    </row>
    <row r="143" spans="10:48" ht="13.5">
      <c r="J143" s="373" t="s">
        <v>256</v>
      </c>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5"/>
    </row>
    <row r="144" spans="2:8" ht="13.5">
      <c r="B144" s="350" t="s">
        <v>82</v>
      </c>
      <c r="C144" s="350"/>
      <c r="D144" s="350"/>
      <c r="E144" s="350"/>
      <c r="F144" s="350"/>
      <c r="G144" s="350"/>
      <c r="H144" s="350"/>
    </row>
    <row r="145" spans="2:45" ht="13.5">
      <c r="B145" s="350"/>
      <c r="C145" s="350"/>
      <c r="D145" s="350"/>
      <c r="E145" s="350"/>
      <c r="F145" s="350"/>
      <c r="G145" s="350"/>
      <c r="H145" s="350"/>
      <c r="M145" s="376" t="s">
        <v>257</v>
      </c>
      <c r="N145" s="376"/>
      <c r="V145" s="350" t="s">
        <v>258</v>
      </c>
      <c r="W145" s="350"/>
      <c r="X145" s="350"/>
      <c r="Y145" s="350"/>
      <c r="AF145" s="350" t="s">
        <v>259</v>
      </c>
      <c r="AG145" s="350"/>
      <c r="AH145" s="350"/>
      <c r="AI145" s="350"/>
      <c r="AP145" s="377" t="s">
        <v>260</v>
      </c>
      <c r="AQ145" s="377"/>
      <c r="AR145" s="377"/>
      <c r="AS145" s="377"/>
    </row>
    <row r="146" spans="2:45" ht="13.5">
      <c r="B146" s="350"/>
      <c r="C146" s="350"/>
      <c r="D146" s="350"/>
      <c r="E146" s="350"/>
      <c r="F146" s="350"/>
      <c r="G146" s="350"/>
      <c r="H146" s="350"/>
      <c r="M146" s="376" t="s">
        <v>51</v>
      </c>
      <c r="N146" s="376"/>
      <c r="V146" s="372" t="s">
        <v>51</v>
      </c>
      <c r="W146" s="372"/>
      <c r="X146" s="371" t="s">
        <v>201</v>
      </c>
      <c r="Y146" s="371"/>
      <c r="AF146" s="372" t="s">
        <v>51</v>
      </c>
      <c r="AG146" s="372"/>
      <c r="AH146" s="371" t="s">
        <v>201</v>
      </c>
      <c r="AI146" s="371"/>
      <c r="AP146" s="372" t="s">
        <v>51</v>
      </c>
      <c r="AQ146" s="372"/>
      <c r="AR146" s="371" t="s">
        <v>201</v>
      </c>
      <c r="AS146" s="371"/>
    </row>
    <row r="147" spans="2:45" ht="13.5">
      <c r="B147" s="381" t="s">
        <v>175</v>
      </c>
      <c r="C147" s="381"/>
      <c r="D147" s="381"/>
      <c r="E147" s="381"/>
      <c r="F147" s="381"/>
      <c r="G147" s="381"/>
      <c r="H147" s="381"/>
      <c r="M147" s="379">
        <v>1</v>
      </c>
      <c r="N147" s="379"/>
      <c r="V147" s="379">
        <v>1</v>
      </c>
      <c r="W147" s="379"/>
      <c r="X147" s="379">
        <v>1</v>
      </c>
      <c r="Y147" s="379"/>
      <c r="AF147" s="345" t="s">
        <v>261</v>
      </c>
      <c r="AG147" s="345"/>
      <c r="AH147" s="379">
        <v>1</v>
      </c>
      <c r="AI147" s="379"/>
      <c r="AP147" s="378" t="s">
        <v>261</v>
      </c>
      <c r="AQ147" s="378"/>
      <c r="AR147" s="379">
        <v>1</v>
      </c>
      <c r="AS147" s="379"/>
    </row>
    <row r="148" spans="2:45" ht="13.5">
      <c r="B148" s="380" t="s">
        <v>177</v>
      </c>
      <c r="C148" s="380"/>
      <c r="D148" s="380"/>
      <c r="E148" s="380"/>
      <c r="F148" s="380"/>
      <c r="G148" s="380"/>
      <c r="H148" s="380"/>
      <c r="M148" s="379">
        <v>3</v>
      </c>
      <c r="N148" s="379"/>
      <c r="V148" s="379">
        <v>1</v>
      </c>
      <c r="W148" s="379"/>
      <c r="X148" s="379">
        <v>2</v>
      </c>
      <c r="Y148" s="379"/>
      <c r="AF148" s="345" t="s">
        <v>261</v>
      </c>
      <c r="AG148" s="345"/>
      <c r="AH148" s="379">
        <v>2</v>
      </c>
      <c r="AI148" s="379"/>
      <c r="AP148" s="378" t="s">
        <v>261</v>
      </c>
      <c r="AQ148" s="378"/>
      <c r="AR148" s="379">
        <v>2</v>
      </c>
      <c r="AS148" s="379"/>
    </row>
    <row r="149" spans="2:45" ht="13.5">
      <c r="B149" s="380" t="s">
        <v>179</v>
      </c>
      <c r="C149" s="380"/>
      <c r="D149" s="380"/>
      <c r="E149" s="380"/>
      <c r="F149" s="380"/>
      <c r="G149" s="380"/>
      <c r="H149" s="380"/>
      <c r="M149" s="379">
        <v>2</v>
      </c>
      <c r="N149" s="379"/>
      <c r="V149" s="379">
        <v>1</v>
      </c>
      <c r="W149" s="379"/>
      <c r="X149" s="379" t="s">
        <v>262</v>
      </c>
      <c r="Y149" s="379"/>
      <c r="Z149" s="29" t="s">
        <v>202</v>
      </c>
      <c r="AF149" s="345" t="s">
        <v>261</v>
      </c>
      <c r="AG149" s="345"/>
      <c r="AH149" s="379">
        <v>3</v>
      </c>
      <c r="AI149" s="379"/>
      <c r="AP149" s="378" t="s">
        <v>261</v>
      </c>
      <c r="AQ149" s="378"/>
      <c r="AR149" s="379">
        <v>3</v>
      </c>
      <c r="AS149" s="379"/>
    </row>
    <row r="150" spans="2:45" ht="13.5">
      <c r="B150" s="380" t="s">
        <v>182</v>
      </c>
      <c r="C150" s="380"/>
      <c r="D150" s="380"/>
      <c r="E150" s="380"/>
      <c r="F150" s="380"/>
      <c r="G150" s="380"/>
      <c r="H150" s="380"/>
      <c r="M150" s="379">
        <v>4</v>
      </c>
      <c r="N150" s="379"/>
      <c r="V150" s="379">
        <v>2</v>
      </c>
      <c r="W150" s="379"/>
      <c r="X150" s="379">
        <v>2</v>
      </c>
      <c r="Y150" s="379"/>
      <c r="AF150" s="345" t="s">
        <v>261</v>
      </c>
      <c r="AG150" s="345"/>
      <c r="AH150" s="379">
        <v>5</v>
      </c>
      <c r="AI150" s="379"/>
      <c r="AP150" s="378" t="s">
        <v>261</v>
      </c>
      <c r="AQ150" s="378"/>
      <c r="AR150" s="379">
        <v>5</v>
      </c>
      <c r="AS150" s="379"/>
    </row>
    <row r="151" spans="2:45" ht="13.5">
      <c r="B151" s="380" t="s">
        <v>185</v>
      </c>
      <c r="C151" s="380"/>
      <c r="D151" s="380"/>
      <c r="E151" s="380"/>
      <c r="F151" s="380"/>
      <c r="G151" s="380"/>
      <c r="H151" s="380"/>
      <c r="M151" s="379">
        <v>5</v>
      </c>
      <c r="N151" s="379"/>
      <c r="V151" s="379">
        <v>2</v>
      </c>
      <c r="W151" s="379"/>
      <c r="X151" s="379">
        <v>1</v>
      </c>
      <c r="Y151" s="379"/>
      <c r="AF151" s="345" t="s">
        <v>261</v>
      </c>
      <c r="AG151" s="345"/>
      <c r="AH151" s="379">
        <v>4</v>
      </c>
      <c r="AI151" s="379"/>
      <c r="AP151" s="378" t="s">
        <v>261</v>
      </c>
      <c r="AQ151" s="378"/>
      <c r="AR151" s="379">
        <v>4</v>
      </c>
      <c r="AS151" s="379"/>
    </row>
    <row r="152" spans="2:45" ht="13.5">
      <c r="B152" s="380" t="s">
        <v>187</v>
      </c>
      <c r="C152" s="380"/>
      <c r="D152" s="380"/>
      <c r="E152" s="380"/>
      <c r="F152" s="380"/>
      <c r="G152" s="380"/>
      <c r="H152" s="380"/>
      <c r="M152" s="379">
        <v>6</v>
      </c>
      <c r="N152" s="379"/>
      <c r="V152" s="379"/>
      <c r="W152" s="379"/>
      <c r="X152" s="379"/>
      <c r="Y152" s="379"/>
      <c r="AF152" s="345" t="s">
        <v>263</v>
      </c>
      <c r="AG152" s="345"/>
      <c r="AH152" s="379">
        <v>3</v>
      </c>
      <c r="AI152" s="379"/>
      <c r="AP152" s="378" t="s">
        <v>261</v>
      </c>
      <c r="AQ152" s="378"/>
      <c r="AR152" s="379">
        <v>8</v>
      </c>
      <c r="AS152" s="379"/>
    </row>
    <row r="153" spans="2:45" ht="13.5">
      <c r="B153" s="380" t="s">
        <v>188</v>
      </c>
      <c r="C153" s="380"/>
      <c r="D153" s="380"/>
      <c r="E153" s="380"/>
      <c r="F153" s="380"/>
      <c r="G153" s="380"/>
      <c r="H153" s="380"/>
      <c r="M153" s="379"/>
      <c r="N153" s="379"/>
      <c r="V153" s="379">
        <v>3</v>
      </c>
      <c r="W153" s="379"/>
      <c r="X153" s="379">
        <v>1</v>
      </c>
      <c r="Y153" s="379"/>
      <c r="AF153" s="345" t="s">
        <v>263</v>
      </c>
      <c r="AG153" s="345"/>
      <c r="AH153" s="379">
        <v>1</v>
      </c>
      <c r="AI153" s="379"/>
      <c r="AP153" s="378" t="s">
        <v>261</v>
      </c>
      <c r="AQ153" s="378"/>
      <c r="AR153" s="379">
        <v>6</v>
      </c>
      <c r="AS153" s="379"/>
    </row>
    <row r="154" spans="2:45" ht="13.5">
      <c r="B154" s="380" t="s">
        <v>190</v>
      </c>
      <c r="C154" s="380"/>
      <c r="D154" s="380"/>
      <c r="E154" s="380"/>
      <c r="F154" s="380"/>
      <c r="G154" s="380"/>
      <c r="H154" s="380"/>
      <c r="M154" s="379"/>
      <c r="N154" s="379"/>
      <c r="V154" s="379">
        <v>3</v>
      </c>
      <c r="W154" s="379"/>
      <c r="X154" s="379">
        <v>2</v>
      </c>
      <c r="Y154" s="379"/>
      <c r="AF154" s="345" t="s">
        <v>263</v>
      </c>
      <c r="AG154" s="345"/>
      <c r="AH154" s="379">
        <v>2</v>
      </c>
      <c r="AI154" s="379"/>
      <c r="AP154" s="378" t="s">
        <v>261</v>
      </c>
      <c r="AQ154" s="378"/>
      <c r="AR154" s="379">
        <v>7</v>
      </c>
      <c r="AS154" s="379"/>
    </row>
    <row r="155" spans="2:45" ht="13.5">
      <c r="B155" s="380" t="s">
        <v>193</v>
      </c>
      <c r="C155" s="380"/>
      <c r="D155" s="380"/>
      <c r="E155" s="380"/>
      <c r="F155" s="380"/>
      <c r="G155" s="380"/>
      <c r="H155" s="380"/>
      <c r="M155" s="379"/>
      <c r="N155" s="379"/>
      <c r="V155" s="382"/>
      <c r="W155" s="382"/>
      <c r="X155" s="382"/>
      <c r="Y155" s="382"/>
      <c r="AF155" s="351"/>
      <c r="AG155" s="351"/>
      <c r="AH155" s="382"/>
      <c r="AI155" s="382"/>
      <c r="AP155" s="378" t="s">
        <v>261</v>
      </c>
      <c r="AQ155" s="378"/>
      <c r="AR155" s="379">
        <v>10</v>
      </c>
      <c r="AS155" s="379"/>
    </row>
    <row r="156" spans="2:45" ht="13.5">
      <c r="B156" s="380" t="s">
        <v>195</v>
      </c>
      <c r="C156" s="380"/>
      <c r="D156" s="380"/>
      <c r="E156" s="380"/>
      <c r="F156" s="380"/>
      <c r="G156" s="380"/>
      <c r="H156" s="380"/>
      <c r="M156" s="379"/>
      <c r="N156" s="379"/>
      <c r="V156" s="382"/>
      <c r="W156" s="382"/>
      <c r="X156" s="382"/>
      <c r="Y156" s="382"/>
      <c r="AF156" s="345" t="s">
        <v>263</v>
      </c>
      <c r="AG156" s="345"/>
      <c r="AH156" s="379">
        <v>4</v>
      </c>
      <c r="AI156" s="379"/>
      <c r="AP156" s="378" t="s">
        <v>261</v>
      </c>
      <c r="AQ156" s="378"/>
      <c r="AR156" s="379">
        <v>9</v>
      </c>
      <c r="AS156" s="379"/>
    </row>
    <row r="157" spans="2:45" ht="13.5">
      <c r="B157" s="380"/>
      <c r="C157" s="380"/>
      <c r="D157" s="380"/>
      <c r="E157" s="380"/>
      <c r="F157" s="380"/>
      <c r="G157" s="380"/>
      <c r="H157" s="380"/>
      <c r="M157" s="382"/>
      <c r="N157" s="382"/>
      <c r="V157" s="382"/>
      <c r="W157" s="382"/>
      <c r="X157" s="382"/>
      <c r="Y157" s="382"/>
      <c r="AF157" s="383"/>
      <c r="AG157" s="383"/>
      <c r="AH157" s="382" t="s">
        <v>264</v>
      </c>
      <c r="AI157" s="382"/>
      <c r="AJ157" s="29" t="s">
        <v>202</v>
      </c>
      <c r="AP157" s="351"/>
      <c r="AQ157" s="351"/>
      <c r="AR157" s="382"/>
      <c r="AS157" s="382"/>
    </row>
    <row r="158" spans="2:45" ht="13.5">
      <c r="B158" s="380"/>
      <c r="C158" s="380"/>
      <c r="D158" s="380"/>
      <c r="E158" s="380"/>
      <c r="F158" s="380"/>
      <c r="G158" s="380"/>
      <c r="H158" s="380"/>
      <c r="M158" s="382"/>
      <c r="N158" s="382"/>
      <c r="V158" s="382"/>
      <c r="W158" s="382"/>
      <c r="X158" s="382"/>
      <c r="Y158" s="382"/>
      <c r="AF158" s="383"/>
      <c r="AG158" s="383"/>
      <c r="AH158" s="382" t="s">
        <v>265</v>
      </c>
      <c r="AI158" s="382"/>
      <c r="AJ158" s="29" t="s">
        <v>202</v>
      </c>
      <c r="AP158" s="351"/>
      <c r="AQ158" s="351"/>
      <c r="AR158" s="382"/>
      <c r="AS158" s="382"/>
    </row>
    <row r="159" spans="10:59" ht="13.5">
      <c r="J159" s="52"/>
      <c r="K159" s="52"/>
      <c r="T159" s="52"/>
      <c r="U159" s="52"/>
      <c r="V159" s="52"/>
      <c r="W159" s="52"/>
      <c r="X159" s="52"/>
      <c r="Y159" s="52"/>
      <c r="AV159" s="49"/>
      <c r="AW159" s="49"/>
      <c r="AX159" s="52"/>
      <c r="AY159" s="52"/>
      <c r="AZ159" s="37"/>
      <c r="BA159" s="37"/>
      <c r="BB159" s="49"/>
      <c r="BC159" s="49"/>
      <c r="BD159" s="52"/>
      <c r="BE159" s="52"/>
      <c r="BF159" s="37"/>
      <c r="BG159" s="37"/>
    </row>
    <row r="160" ht="14.25" thickBot="1"/>
    <row r="161" spans="10:48" ht="14.25" thickBot="1">
      <c r="J161" s="391" t="s">
        <v>266</v>
      </c>
      <c r="K161" s="392"/>
      <c r="L161" s="392"/>
      <c r="M161" s="392"/>
      <c r="N161" s="392"/>
      <c r="O161" s="392"/>
      <c r="P161" s="392"/>
      <c r="Q161" s="392"/>
      <c r="R161" s="393"/>
      <c r="T161" s="391" t="s">
        <v>267</v>
      </c>
      <c r="U161" s="392"/>
      <c r="V161" s="392"/>
      <c r="W161" s="392"/>
      <c r="X161" s="392"/>
      <c r="Y161" s="392"/>
      <c r="Z161" s="392"/>
      <c r="AA161" s="392"/>
      <c r="AB161" s="393"/>
      <c r="AD161" s="391" t="s">
        <v>268</v>
      </c>
      <c r="AE161" s="392"/>
      <c r="AF161" s="392"/>
      <c r="AG161" s="392"/>
      <c r="AH161" s="392"/>
      <c r="AI161" s="392"/>
      <c r="AJ161" s="392"/>
      <c r="AK161" s="392"/>
      <c r="AL161" s="393"/>
      <c r="AN161" s="391" t="s">
        <v>269</v>
      </c>
      <c r="AO161" s="392"/>
      <c r="AP161" s="392"/>
      <c r="AQ161" s="392"/>
      <c r="AR161" s="392"/>
      <c r="AS161" s="392"/>
      <c r="AT161" s="392"/>
      <c r="AU161" s="392"/>
      <c r="AV161" s="393"/>
    </row>
    <row r="162" spans="10:48" ht="14.25" thickTop="1">
      <c r="J162" s="397">
        <v>1</v>
      </c>
      <c r="K162" s="398"/>
      <c r="L162" s="352" t="s">
        <v>175</v>
      </c>
      <c r="M162" s="352"/>
      <c r="N162" s="352"/>
      <c r="O162" s="352"/>
      <c r="P162" s="352"/>
      <c r="Q162" s="352"/>
      <c r="R162" s="399"/>
      <c r="T162" s="394">
        <v>1</v>
      </c>
      <c r="U162" s="53">
        <v>1</v>
      </c>
      <c r="V162" s="352" t="s">
        <v>175</v>
      </c>
      <c r="W162" s="352"/>
      <c r="X162" s="352"/>
      <c r="Y162" s="352"/>
      <c r="Z162" s="352"/>
      <c r="AA162" s="352"/>
      <c r="AB162" s="352"/>
      <c r="AD162" s="394" t="s">
        <v>270</v>
      </c>
      <c r="AE162" s="53">
        <v>1</v>
      </c>
      <c r="AF162" s="352" t="s">
        <v>175</v>
      </c>
      <c r="AG162" s="352"/>
      <c r="AH162" s="352"/>
      <c r="AI162" s="352"/>
      <c r="AJ162" s="352"/>
      <c r="AK162" s="352"/>
      <c r="AL162" s="399"/>
      <c r="AN162" s="405" t="s">
        <v>270</v>
      </c>
      <c r="AO162" s="53">
        <v>1</v>
      </c>
      <c r="AP162" s="352" t="s">
        <v>175</v>
      </c>
      <c r="AQ162" s="352"/>
      <c r="AR162" s="352"/>
      <c r="AS162" s="352"/>
      <c r="AT162" s="352"/>
      <c r="AU162" s="352"/>
      <c r="AV162" s="399"/>
    </row>
    <row r="163" spans="10:48" ht="13.5">
      <c r="J163" s="400">
        <v>2</v>
      </c>
      <c r="K163" s="375"/>
      <c r="L163" s="365" t="s">
        <v>179</v>
      </c>
      <c r="M163" s="365"/>
      <c r="N163" s="365"/>
      <c r="O163" s="365"/>
      <c r="P163" s="365"/>
      <c r="Q163" s="365"/>
      <c r="R163" s="390"/>
      <c r="T163" s="395"/>
      <c r="U163" s="54">
        <v>2</v>
      </c>
      <c r="V163" s="365" t="s">
        <v>177</v>
      </c>
      <c r="W163" s="365"/>
      <c r="X163" s="365"/>
      <c r="Y163" s="365"/>
      <c r="Z163" s="365"/>
      <c r="AA163" s="365"/>
      <c r="AB163" s="365"/>
      <c r="AD163" s="395"/>
      <c r="AE163" s="54">
        <v>2</v>
      </c>
      <c r="AF163" s="365" t="s">
        <v>177</v>
      </c>
      <c r="AG163" s="365"/>
      <c r="AH163" s="365"/>
      <c r="AI163" s="365"/>
      <c r="AJ163" s="365"/>
      <c r="AK163" s="365"/>
      <c r="AL163" s="390"/>
      <c r="AN163" s="406"/>
      <c r="AO163" s="54">
        <v>2</v>
      </c>
      <c r="AP163" s="365" t="s">
        <v>177</v>
      </c>
      <c r="AQ163" s="365"/>
      <c r="AR163" s="365"/>
      <c r="AS163" s="365"/>
      <c r="AT163" s="365"/>
      <c r="AU163" s="365"/>
      <c r="AV163" s="390"/>
    </row>
    <row r="164" spans="10:48" ht="13.5">
      <c r="J164" s="400">
        <v>3</v>
      </c>
      <c r="K164" s="375"/>
      <c r="L164" s="365" t="s">
        <v>177</v>
      </c>
      <c r="M164" s="365"/>
      <c r="N164" s="365"/>
      <c r="O164" s="365"/>
      <c r="P164" s="365"/>
      <c r="Q164" s="365"/>
      <c r="R164" s="390"/>
      <c r="T164" s="396"/>
      <c r="U164" s="54" t="s">
        <v>271</v>
      </c>
      <c r="V164" s="365" t="s">
        <v>179</v>
      </c>
      <c r="W164" s="365"/>
      <c r="X164" s="365"/>
      <c r="Y164" s="365"/>
      <c r="Z164" s="365"/>
      <c r="AA164" s="365"/>
      <c r="AB164" s="365"/>
      <c r="AD164" s="395"/>
      <c r="AE164" s="54">
        <v>3</v>
      </c>
      <c r="AF164" s="365" t="s">
        <v>179</v>
      </c>
      <c r="AG164" s="365"/>
      <c r="AH164" s="365"/>
      <c r="AI164" s="365"/>
      <c r="AJ164" s="365"/>
      <c r="AK164" s="365"/>
      <c r="AL164" s="390"/>
      <c r="AN164" s="406"/>
      <c r="AO164" s="54">
        <v>3</v>
      </c>
      <c r="AP164" s="365" t="s">
        <v>179</v>
      </c>
      <c r="AQ164" s="365"/>
      <c r="AR164" s="365"/>
      <c r="AS164" s="365"/>
      <c r="AT164" s="365"/>
      <c r="AU164" s="365"/>
      <c r="AV164" s="390"/>
    </row>
    <row r="165" spans="10:48" ht="13.5">
      <c r="J165" s="400">
        <v>4</v>
      </c>
      <c r="K165" s="375"/>
      <c r="L165" s="365" t="s">
        <v>182</v>
      </c>
      <c r="M165" s="365"/>
      <c r="N165" s="365"/>
      <c r="O165" s="365"/>
      <c r="P165" s="365"/>
      <c r="Q165" s="365"/>
      <c r="R165" s="390"/>
      <c r="T165" s="403">
        <v>2</v>
      </c>
      <c r="U165" s="54">
        <v>1</v>
      </c>
      <c r="V165" s="365" t="s">
        <v>185</v>
      </c>
      <c r="W165" s="365"/>
      <c r="X165" s="365"/>
      <c r="Y165" s="365"/>
      <c r="Z165" s="365"/>
      <c r="AA165" s="365"/>
      <c r="AB165" s="390"/>
      <c r="AD165" s="395"/>
      <c r="AE165" s="54">
        <v>4</v>
      </c>
      <c r="AF165" s="365" t="s">
        <v>185</v>
      </c>
      <c r="AG165" s="365"/>
      <c r="AH165" s="365"/>
      <c r="AI165" s="365"/>
      <c r="AJ165" s="365"/>
      <c r="AK165" s="365"/>
      <c r="AL165" s="390"/>
      <c r="AN165" s="406"/>
      <c r="AO165" s="54">
        <v>4</v>
      </c>
      <c r="AP165" s="365" t="s">
        <v>185</v>
      </c>
      <c r="AQ165" s="365"/>
      <c r="AR165" s="365"/>
      <c r="AS165" s="365"/>
      <c r="AT165" s="365"/>
      <c r="AU165" s="365"/>
      <c r="AV165" s="390"/>
    </row>
    <row r="166" spans="10:48" ht="13.5">
      <c r="J166" s="400">
        <v>5</v>
      </c>
      <c r="K166" s="375"/>
      <c r="L166" s="365" t="s">
        <v>185</v>
      </c>
      <c r="M166" s="365"/>
      <c r="N166" s="365"/>
      <c r="O166" s="365"/>
      <c r="P166" s="365"/>
      <c r="Q166" s="365"/>
      <c r="R166" s="390"/>
      <c r="T166" s="395"/>
      <c r="U166" s="54">
        <v>2</v>
      </c>
      <c r="V166" s="365" t="s">
        <v>182</v>
      </c>
      <c r="W166" s="365"/>
      <c r="X166" s="365"/>
      <c r="Y166" s="365"/>
      <c r="Z166" s="365"/>
      <c r="AA166" s="365"/>
      <c r="AB166" s="390"/>
      <c r="AD166" s="395"/>
      <c r="AE166" s="54">
        <v>5</v>
      </c>
      <c r="AF166" s="365" t="s">
        <v>182</v>
      </c>
      <c r="AG166" s="365"/>
      <c r="AH166" s="365"/>
      <c r="AI166" s="365"/>
      <c r="AJ166" s="365"/>
      <c r="AK166" s="365"/>
      <c r="AL166" s="390"/>
      <c r="AN166" s="406"/>
      <c r="AO166" s="54">
        <v>5</v>
      </c>
      <c r="AP166" s="365" t="s">
        <v>182</v>
      </c>
      <c r="AQ166" s="365"/>
      <c r="AR166" s="365"/>
      <c r="AS166" s="365"/>
      <c r="AT166" s="365"/>
      <c r="AU166" s="365"/>
      <c r="AV166" s="390"/>
    </row>
    <row r="167" spans="10:48" ht="14.25" thickBot="1">
      <c r="J167" s="401">
        <v>6</v>
      </c>
      <c r="K167" s="402"/>
      <c r="L167" s="408" t="s">
        <v>187</v>
      </c>
      <c r="M167" s="408"/>
      <c r="N167" s="408"/>
      <c r="O167" s="408"/>
      <c r="P167" s="408"/>
      <c r="Q167" s="408"/>
      <c r="R167" s="409"/>
      <c r="T167" s="396"/>
      <c r="U167" s="54" t="s">
        <v>271</v>
      </c>
      <c r="V167" s="410"/>
      <c r="W167" s="411"/>
      <c r="X167" s="411"/>
      <c r="Y167" s="411"/>
      <c r="Z167" s="411"/>
      <c r="AA167" s="411"/>
      <c r="AB167" s="412"/>
      <c r="AD167" s="395"/>
      <c r="AE167" s="54">
        <v>6</v>
      </c>
      <c r="AF167" s="384"/>
      <c r="AG167" s="385"/>
      <c r="AH167" s="385"/>
      <c r="AI167" s="385"/>
      <c r="AJ167" s="385"/>
      <c r="AK167" s="385"/>
      <c r="AL167" s="386"/>
      <c r="AN167" s="406"/>
      <c r="AO167" s="54">
        <v>6</v>
      </c>
      <c r="AP167" s="387" t="s">
        <v>188</v>
      </c>
      <c r="AQ167" s="388"/>
      <c r="AR167" s="388"/>
      <c r="AS167" s="388"/>
      <c r="AT167" s="388"/>
      <c r="AU167" s="388"/>
      <c r="AV167" s="389"/>
    </row>
    <row r="168" spans="20:48" ht="13.5">
      <c r="T168" s="403">
        <v>3</v>
      </c>
      <c r="U168" s="54">
        <v>1</v>
      </c>
      <c r="V168" s="365" t="s">
        <v>188</v>
      </c>
      <c r="W168" s="365"/>
      <c r="X168" s="365"/>
      <c r="Y168" s="365"/>
      <c r="Z168" s="365"/>
      <c r="AA168" s="365"/>
      <c r="AB168" s="390"/>
      <c r="AD168" s="395"/>
      <c r="AE168" s="54">
        <v>7</v>
      </c>
      <c r="AF168" s="384"/>
      <c r="AG168" s="385"/>
      <c r="AH168" s="385"/>
      <c r="AI168" s="385"/>
      <c r="AJ168" s="385"/>
      <c r="AK168" s="385"/>
      <c r="AL168" s="386"/>
      <c r="AN168" s="406"/>
      <c r="AO168" s="54">
        <v>7</v>
      </c>
      <c r="AP168" s="365" t="s">
        <v>190</v>
      </c>
      <c r="AQ168" s="365"/>
      <c r="AR168" s="365"/>
      <c r="AS168" s="365"/>
      <c r="AT168" s="365"/>
      <c r="AU168" s="365"/>
      <c r="AV168" s="390"/>
    </row>
    <row r="169" spans="20:48" ht="13.5">
      <c r="T169" s="395"/>
      <c r="U169" s="54">
        <v>2</v>
      </c>
      <c r="V169" s="365" t="s">
        <v>190</v>
      </c>
      <c r="W169" s="365"/>
      <c r="X169" s="365"/>
      <c r="Y169" s="365"/>
      <c r="Z169" s="365"/>
      <c r="AA169" s="365"/>
      <c r="AB169" s="365"/>
      <c r="AD169" s="395"/>
      <c r="AE169" s="54">
        <v>8</v>
      </c>
      <c r="AF169" s="384"/>
      <c r="AG169" s="385"/>
      <c r="AH169" s="385"/>
      <c r="AI169" s="385"/>
      <c r="AJ169" s="385"/>
      <c r="AK169" s="385"/>
      <c r="AL169" s="386"/>
      <c r="AN169" s="406"/>
      <c r="AO169" s="54">
        <v>8</v>
      </c>
      <c r="AP169" s="365" t="s">
        <v>187</v>
      </c>
      <c r="AQ169" s="365"/>
      <c r="AR169" s="365"/>
      <c r="AS169" s="365"/>
      <c r="AT169" s="365"/>
      <c r="AU169" s="365"/>
      <c r="AV169" s="390"/>
    </row>
    <row r="170" spans="20:48" ht="14.25" thickBot="1">
      <c r="T170" s="404"/>
      <c r="U170" s="55" t="s">
        <v>271</v>
      </c>
      <c r="V170" s="415"/>
      <c r="W170" s="416"/>
      <c r="X170" s="416"/>
      <c r="Y170" s="416"/>
      <c r="Z170" s="416"/>
      <c r="AA170" s="416"/>
      <c r="AB170" s="417"/>
      <c r="AD170" s="395"/>
      <c r="AE170" s="54" t="s">
        <v>272</v>
      </c>
      <c r="AF170" s="384"/>
      <c r="AG170" s="385"/>
      <c r="AH170" s="385"/>
      <c r="AI170" s="385"/>
      <c r="AJ170" s="385"/>
      <c r="AK170" s="385"/>
      <c r="AL170" s="386"/>
      <c r="AN170" s="406"/>
      <c r="AO170" s="54">
        <v>9</v>
      </c>
      <c r="AP170" s="365" t="s">
        <v>195</v>
      </c>
      <c r="AQ170" s="365"/>
      <c r="AR170" s="365"/>
      <c r="AS170" s="365"/>
      <c r="AT170" s="365"/>
      <c r="AU170" s="365"/>
      <c r="AV170" s="390"/>
    </row>
    <row r="171" spans="30:48" ht="13.5">
      <c r="AD171" s="396"/>
      <c r="AE171" s="56" t="s">
        <v>273</v>
      </c>
      <c r="AF171" s="384"/>
      <c r="AG171" s="385"/>
      <c r="AH171" s="385"/>
      <c r="AI171" s="385"/>
      <c r="AJ171" s="385"/>
      <c r="AK171" s="385"/>
      <c r="AL171" s="386"/>
      <c r="AN171" s="406"/>
      <c r="AO171" s="57">
        <v>10</v>
      </c>
      <c r="AP171" s="413" t="s">
        <v>193</v>
      </c>
      <c r="AQ171" s="413"/>
      <c r="AR171" s="413"/>
      <c r="AS171" s="413"/>
      <c r="AT171" s="413"/>
      <c r="AU171" s="413"/>
      <c r="AV171" s="414"/>
    </row>
    <row r="172" spans="30:48" ht="13.5">
      <c r="AD172" s="403" t="s">
        <v>274</v>
      </c>
      <c r="AE172" s="54">
        <v>1</v>
      </c>
      <c r="AF172" s="365" t="s">
        <v>188</v>
      </c>
      <c r="AG172" s="365"/>
      <c r="AH172" s="365"/>
      <c r="AI172" s="365"/>
      <c r="AJ172" s="365"/>
      <c r="AK172" s="365"/>
      <c r="AL172" s="390"/>
      <c r="AN172" s="406"/>
      <c r="AO172" s="56" t="s">
        <v>272</v>
      </c>
      <c r="AP172" s="380"/>
      <c r="AQ172" s="380"/>
      <c r="AR172" s="380"/>
      <c r="AS172" s="380"/>
      <c r="AT172" s="380"/>
      <c r="AU172" s="380"/>
      <c r="AV172" s="418"/>
    </row>
    <row r="173" spans="30:48" ht="14.25" thickBot="1">
      <c r="AD173" s="395"/>
      <c r="AE173" s="54">
        <v>2</v>
      </c>
      <c r="AF173" s="365" t="s">
        <v>190</v>
      </c>
      <c r="AG173" s="365"/>
      <c r="AH173" s="365"/>
      <c r="AI173" s="365"/>
      <c r="AJ173" s="365"/>
      <c r="AK173" s="365"/>
      <c r="AL173" s="390"/>
      <c r="AN173" s="407"/>
      <c r="AO173" s="5" t="s">
        <v>273</v>
      </c>
      <c r="AP173" s="419"/>
      <c r="AQ173" s="419"/>
      <c r="AR173" s="419"/>
      <c r="AS173" s="419"/>
      <c r="AT173" s="419"/>
      <c r="AU173" s="419"/>
      <c r="AV173" s="420"/>
    </row>
    <row r="174" spans="30:38" ht="13.5">
      <c r="AD174" s="395"/>
      <c r="AE174" s="54">
        <v>3</v>
      </c>
      <c r="AF174" s="365" t="s">
        <v>187</v>
      </c>
      <c r="AG174" s="365"/>
      <c r="AH174" s="365"/>
      <c r="AI174" s="365"/>
      <c r="AJ174" s="365"/>
      <c r="AK174" s="365"/>
      <c r="AL174" s="390"/>
    </row>
    <row r="175" spans="30:38" ht="13.5">
      <c r="AD175" s="395"/>
      <c r="AE175" s="54">
        <v>4</v>
      </c>
      <c r="AF175" s="365" t="s">
        <v>195</v>
      </c>
      <c r="AG175" s="365"/>
      <c r="AH175" s="365"/>
      <c r="AI175" s="365"/>
      <c r="AJ175" s="365"/>
      <c r="AK175" s="365"/>
      <c r="AL175" s="390"/>
    </row>
    <row r="176" spans="30:38" ht="13.5">
      <c r="AD176" s="395"/>
      <c r="AE176" s="54">
        <v>5</v>
      </c>
      <c r="AF176" s="384"/>
      <c r="AG176" s="385"/>
      <c r="AH176" s="385"/>
      <c r="AI176" s="385"/>
      <c r="AJ176" s="385"/>
      <c r="AK176" s="385"/>
      <c r="AL176" s="386"/>
    </row>
    <row r="177" spans="30:38" ht="13.5">
      <c r="AD177" s="395"/>
      <c r="AE177" s="54">
        <v>6</v>
      </c>
      <c r="AF177" s="384"/>
      <c r="AG177" s="385"/>
      <c r="AH177" s="385"/>
      <c r="AI177" s="385"/>
      <c r="AJ177" s="385"/>
      <c r="AK177" s="385"/>
      <c r="AL177" s="386"/>
    </row>
    <row r="178" spans="30:38" ht="13.5">
      <c r="AD178" s="395"/>
      <c r="AE178" s="54">
        <v>7</v>
      </c>
      <c r="AF178" s="384"/>
      <c r="AG178" s="385"/>
      <c r="AH178" s="385"/>
      <c r="AI178" s="385"/>
      <c r="AJ178" s="385"/>
      <c r="AK178" s="385"/>
      <c r="AL178" s="386"/>
    </row>
    <row r="179" spans="30:38" ht="13.5">
      <c r="AD179" s="395"/>
      <c r="AE179" s="54">
        <v>8</v>
      </c>
      <c r="AF179" s="384"/>
      <c r="AG179" s="385"/>
      <c r="AH179" s="385"/>
      <c r="AI179" s="385"/>
      <c r="AJ179" s="385"/>
      <c r="AK179" s="385"/>
      <c r="AL179" s="386"/>
    </row>
    <row r="180" spans="30:38" ht="13.5">
      <c r="AD180" s="395"/>
      <c r="AE180" s="54" t="s">
        <v>272</v>
      </c>
      <c r="AF180" s="384"/>
      <c r="AG180" s="385"/>
      <c r="AH180" s="385"/>
      <c r="AI180" s="385"/>
      <c r="AJ180" s="385"/>
      <c r="AK180" s="385"/>
      <c r="AL180" s="386"/>
    </row>
    <row r="181" spans="30:38" ht="14.25" thickBot="1">
      <c r="AD181" s="404"/>
      <c r="AE181" s="5" t="s">
        <v>273</v>
      </c>
      <c r="AF181" s="426"/>
      <c r="AG181" s="427"/>
      <c r="AH181" s="427"/>
      <c r="AI181" s="427"/>
      <c r="AJ181" s="427"/>
      <c r="AK181" s="427"/>
      <c r="AL181" s="428"/>
    </row>
    <row r="182" spans="30:38" ht="13.5">
      <c r="AD182" s="40"/>
      <c r="AE182" s="58"/>
      <c r="AF182" s="41"/>
      <c r="AG182" s="41"/>
      <c r="AH182" s="41"/>
      <c r="AI182" s="41"/>
      <c r="AJ182" s="41"/>
      <c r="AK182" s="41"/>
      <c r="AL182" s="41"/>
    </row>
    <row r="183" spans="30:38" ht="13.5">
      <c r="AD183" s="40"/>
      <c r="AE183" s="58"/>
      <c r="AF183" s="41"/>
      <c r="AG183" s="41"/>
      <c r="AH183" s="41"/>
      <c r="AI183" s="41"/>
      <c r="AJ183" s="41"/>
      <c r="AK183" s="41"/>
      <c r="AL183" s="41"/>
    </row>
    <row r="184" spans="1:2" ht="18.75">
      <c r="A184" s="30" t="s">
        <v>203</v>
      </c>
      <c r="B184" s="32"/>
    </row>
    <row r="185" spans="2:38" ht="13.5">
      <c r="B185" s="31" t="s">
        <v>255</v>
      </c>
      <c r="C185" s="33" t="s">
        <v>204</v>
      </c>
      <c r="AD185" s="40"/>
      <c r="AE185" s="58"/>
      <c r="AF185" s="41"/>
      <c r="AG185" s="41"/>
      <c r="AH185" s="41"/>
      <c r="AI185" s="41"/>
      <c r="AJ185" s="41"/>
      <c r="AK185" s="41"/>
      <c r="AL185" s="41"/>
    </row>
    <row r="186" spans="2:38" ht="13.5">
      <c r="B186" s="31" t="s">
        <v>255</v>
      </c>
      <c r="C186" s="29" t="s">
        <v>205</v>
      </c>
      <c r="AD186" s="40"/>
      <c r="AE186" s="58"/>
      <c r="AF186" s="41"/>
      <c r="AG186" s="41"/>
      <c r="AH186" s="41"/>
      <c r="AI186" s="41"/>
      <c r="AJ186" s="41"/>
      <c r="AK186" s="41"/>
      <c r="AL186" s="41"/>
    </row>
    <row r="187" spans="30:38" ht="13.5">
      <c r="AD187" s="40"/>
      <c r="AE187" s="58"/>
      <c r="AF187" s="41"/>
      <c r="AG187" s="41"/>
      <c r="AH187" s="41"/>
      <c r="AI187" s="41"/>
      <c r="AJ187" s="41"/>
      <c r="AK187" s="41"/>
      <c r="AL187" s="41"/>
    </row>
    <row r="188" spans="2:38" ht="14.25" thickBot="1">
      <c r="B188" s="31"/>
      <c r="AD188" s="40"/>
      <c r="AE188" s="58"/>
      <c r="AF188" s="41"/>
      <c r="AG188" s="41"/>
      <c r="AH188" s="41"/>
      <c r="AI188" s="41"/>
      <c r="AJ188" s="41"/>
      <c r="AK188" s="41"/>
      <c r="AL188" s="41"/>
    </row>
    <row r="189" spans="2:28" ht="13.5">
      <c r="B189" s="156" t="s">
        <v>95</v>
      </c>
      <c r="C189" s="157"/>
      <c r="D189" s="157"/>
      <c r="E189" s="157"/>
      <c r="F189" s="157"/>
      <c r="G189" s="157"/>
      <c r="H189" s="157"/>
      <c r="I189" s="158"/>
      <c r="T189" s="40"/>
      <c r="U189" s="58"/>
      <c r="V189" s="41"/>
      <c r="W189" s="41"/>
      <c r="X189" s="41"/>
      <c r="Y189" s="41"/>
      <c r="Z189" s="41"/>
      <c r="AA189" s="41"/>
      <c r="AB189" s="41"/>
    </row>
    <row r="190" spans="2:28" ht="13.5">
      <c r="B190" s="429" t="s">
        <v>96</v>
      </c>
      <c r="C190" s="163"/>
      <c r="D190" s="163"/>
      <c r="E190" s="164"/>
      <c r="F190" s="429" t="s">
        <v>95</v>
      </c>
      <c r="G190" s="163"/>
      <c r="H190" s="163"/>
      <c r="I190" s="164"/>
      <c r="T190" s="40"/>
      <c r="U190" s="58"/>
      <c r="V190" s="41"/>
      <c r="W190" s="41"/>
      <c r="X190" s="41"/>
      <c r="Y190" s="41"/>
      <c r="Z190" s="41"/>
      <c r="AA190" s="41"/>
      <c r="AB190" s="41"/>
    </row>
    <row r="191" spans="2:28" ht="14.25" thickBot="1">
      <c r="B191" s="330" t="s">
        <v>97</v>
      </c>
      <c r="C191" s="331"/>
      <c r="D191" s="331"/>
      <c r="E191" s="435"/>
      <c r="F191" s="335" t="s">
        <v>98</v>
      </c>
      <c r="G191" s="334"/>
      <c r="H191" s="335" t="s">
        <v>275</v>
      </c>
      <c r="I191" s="336"/>
      <c r="T191" s="40"/>
      <c r="U191" s="58"/>
      <c r="V191" s="41"/>
      <c r="W191" s="41"/>
      <c r="X191" s="41"/>
      <c r="Y191" s="41"/>
      <c r="Z191" s="41"/>
      <c r="AA191" s="41"/>
      <c r="AB191" s="41"/>
    </row>
    <row r="192" spans="2:28" ht="14.25" thickTop="1">
      <c r="B192" s="421"/>
      <c r="C192" s="422"/>
      <c r="D192" s="422"/>
      <c r="E192" s="423"/>
      <c r="F192" s="424"/>
      <c r="G192" s="424"/>
      <c r="H192" s="424"/>
      <c r="I192" s="425"/>
      <c r="T192" s="40"/>
      <c r="U192" s="58"/>
      <c r="V192" s="41"/>
      <c r="W192" s="41"/>
      <c r="X192" s="41"/>
      <c r="Y192" s="41"/>
      <c r="Z192" s="41"/>
      <c r="AA192" s="41"/>
      <c r="AB192" s="41"/>
    </row>
    <row r="193" spans="2:28" ht="13.5">
      <c r="B193" s="436">
        <v>2011</v>
      </c>
      <c r="C193" s="437"/>
      <c r="D193" s="437"/>
      <c r="E193" s="438"/>
      <c r="F193" s="439" t="s">
        <v>206</v>
      </c>
      <c r="G193" s="439"/>
      <c r="H193" s="439">
        <v>6</v>
      </c>
      <c r="I193" s="440"/>
      <c r="T193" s="40"/>
      <c r="U193" s="58"/>
      <c r="V193" s="41"/>
      <c r="W193" s="41"/>
      <c r="X193" s="41"/>
      <c r="Y193" s="41"/>
      <c r="Z193" s="41"/>
      <c r="AA193" s="41"/>
      <c r="AB193" s="41"/>
    </row>
    <row r="194" spans="2:28" ht="14.25" thickBot="1">
      <c r="B194" s="430"/>
      <c r="C194" s="431"/>
      <c r="D194" s="431"/>
      <c r="E194" s="432"/>
      <c r="F194" s="433"/>
      <c r="G194" s="433"/>
      <c r="H194" s="433"/>
      <c r="I194" s="434"/>
      <c r="T194" s="40"/>
      <c r="U194" s="58"/>
      <c r="V194" s="41"/>
      <c r="W194" s="41"/>
      <c r="X194" s="41"/>
      <c r="Y194" s="41"/>
      <c r="Z194" s="41"/>
      <c r="AA194" s="41"/>
      <c r="AB194" s="41"/>
    </row>
    <row r="195" spans="30:38" ht="13.5">
      <c r="AD195" s="40"/>
      <c r="AE195" s="58"/>
      <c r="AF195" s="41"/>
      <c r="AG195" s="41"/>
      <c r="AH195" s="41"/>
      <c r="AI195" s="41"/>
      <c r="AJ195" s="41"/>
      <c r="AK195" s="41"/>
      <c r="AL195" s="41"/>
    </row>
    <row r="196" spans="1:2" ht="18.75">
      <c r="A196" s="30" t="s">
        <v>207</v>
      </c>
      <c r="B196" s="32"/>
    </row>
    <row r="197" spans="2:38" ht="13.5">
      <c r="B197" s="31" t="s">
        <v>217</v>
      </c>
      <c r="C197" s="29" t="s">
        <v>208</v>
      </c>
      <c r="AD197" s="40"/>
      <c r="AE197" s="58"/>
      <c r="AF197" s="41"/>
      <c r="AG197" s="41"/>
      <c r="AH197" s="41"/>
      <c r="AI197" s="41"/>
      <c r="AJ197" s="41"/>
      <c r="AK197" s="41"/>
      <c r="AL197" s="41"/>
    </row>
    <row r="198" spans="2:38" ht="13.5">
      <c r="B198" s="31" t="s">
        <v>217</v>
      </c>
      <c r="C198" s="29" t="s">
        <v>209</v>
      </c>
      <c r="AD198" s="40"/>
      <c r="AE198" s="58"/>
      <c r="AF198" s="41"/>
      <c r="AG198" s="41"/>
      <c r="AH198" s="41"/>
      <c r="AI198" s="41"/>
      <c r="AJ198" s="41"/>
      <c r="AK198" s="41"/>
      <c r="AL198" s="41"/>
    </row>
    <row r="199" spans="2:38" ht="13.5">
      <c r="B199" s="31" t="s">
        <v>217</v>
      </c>
      <c r="C199" s="29" t="s">
        <v>210</v>
      </c>
      <c r="F199" s="59"/>
      <c r="G199" s="59"/>
      <c r="H199" s="59"/>
      <c r="I199" s="59"/>
      <c r="J199" s="59"/>
      <c r="K199" s="59"/>
      <c r="L199" s="59"/>
      <c r="M199" s="59"/>
      <c r="N199" s="59"/>
      <c r="O199" s="59"/>
      <c r="P199" s="59"/>
      <c r="Q199" s="59"/>
      <c r="R199" s="59"/>
      <c r="S199" s="59"/>
      <c r="T199" s="59"/>
      <c r="U199" s="59"/>
      <c r="AD199" s="40"/>
      <c r="AE199" s="58"/>
      <c r="AF199" s="41"/>
      <c r="AG199" s="41"/>
      <c r="AH199" s="41"/>
      <c r="AI199" s="41"/>
      <c r="AJ199" s="41"/>
      <c r="AK199" s="41"/>
      <c r="AL199" s="41"/>
    </row>
    <row r="200" spans="2:38" ht="13.5">
      <c r="B200" s="31"/>
      <c r="C200" s="59" t="s">
        <v>211</v>
      </c>
      <c r="D200" s="59"/>
      <c r="E200" s="59"/>
      <c r="AD200" s="40"/>
      <c r="AE200" s="58"/>
      <c r="AF200" s="41"/>
      <c r="AG200" s="41"/>
      <c r="AH200" s="41"/>
      <c r="AI200" s="41"/>
      <c r="AJ200" s="41"/>
      <c r="AK200" s="41"/>
      <c r="AL200" s="41"/>
    </row>
    <row r="201" spans="2:38" ht="13.5">
      <c r="B201" s="31"/>
      <c r="AD201" s="40"/>
      <c r="AE201" s="58"/>
      <c r="AF201" s="41"/>
      <c r="AG201" s="41"/>
      <c r="AH201" s="41"/>
      <c r="AI201" s="41"/>
      <c r="AJ201" s="41"/>
      <c r="AK201" s="41"/>
      <c r="AL201" s="41"/>
    </row>
    <row r="202" spans="30:49" ht="13.5">
      <c r="AD202" s="40"/>
      <c r="AE202" s="58"/>
      <c r="AF202" s="41"/>
      <c r="AG202" s="41"/>
      <c r="AH202" s="41"/>
      <c r="AI202" s="41"/>
      <c r="AJ202" s="41"/>
      <c r="AK202" s="41"/>
      <c r="AL202" s="41"/>
      <c r="AW202" s="29" t="s">
        <v>212</v>
      </c>
    </row>
    <row r="203" spans="30:38" ht="13.5">
      <c r="AD203" s="40"/>
      <c r="AE203" s="58"/>
      <c r="AF203" s="41"/>
      <c r="AG203" s="41"/>
      <c r="AH203" s="41"/>
      <c r="AI203" s="41"/>
      <c r="AJ203" s="41"/>
      <c r="AK203" s="41"/>
      <c r="AL203" s="41"/>
    </row>
    <row r="204" spans="30:38" ht="13.5">
      <c r="AD204" s="40"/>
      <c r="AE204" s="58"/>
      <c r="AF204" s="41"/>
      <c r="AG204" s="41"/>
      <c r="AH204" s="41"/>
      <c r="AI204" s="41"/>
      <c r="AJ204" s="41"/>
      <c r="AK204" s="41"/>
      <c r="AL204" s="41"/>
    </row>
    <row r="205" spans="30:38" ht="13.5">
      <c r="AD205" s="40"/>
      <c r="AE205" s="58"/>
      <c r="AF205" s="41"/>
      <c r="AG205" s="41"/>
      <c r="AH205" s="41"/>
      <c r="AI205" s="41"/>
      <c r="AJ205" s="41"/>
      <c r="AK205" s="41"/>
      <c r="AL205" s="41"/>
    </row>
  </sheetData>
  <sheetProtection sheet="1" objects="1" scenarios="1"/>
  <mergeCells count="368">
    <mergeCell ref="B194:E194"/>
    <mergeCell ref="F194:G194"/>
    <mergeCell ref="H194:I194"/>
    <mergeCell ref="F190:I190"/>
    <mergeCell ref="B191:E191"/>
    <mergeCell ref="F191:G191"/>
    <mergeCell ref="H191:I191"/>
    <mergeCell ref="B193:E193"/>
    <mergeCell ref="F193:G193"/>
    <mergeCell ref="H193:I193"/>
    <mergeCell ref="B192:E192"/>
    <mergeCell ref="F192:G192"/>
    <mergeCell ref="H192:I192"/>
    <mergeCell ref="AF177:AL177"/>
    <mergeCell ref="AF178:AL178"/>
    <mergeCell ref="AF179:AL179"/>
    <mergeCell ref="AF180:AL180"/>
    <mergeCell ref="AF181:AL181"/>
    <mergeCell ref="B189:I189"/>
    <mergeCell ref="B190:E190"/>
    <mergeCell ref="AD172:AD181"/>
    <mergeCell ref="AF172:AL172"/>
    <mergeCell ref="AP172:AV172"/>
    <mergeCell ref="AF173:AL173"/>
    <mergeCell ref="AP173:AV173"/>
    <mergeCell ref="AF174:AL174"/>
    <mergeCell ref="AF175:AL175"/>
    <mergeCell ref="AF176:AL176"/>
    <mergeCell ref="AF171:AL171"/>
    <mergeCell ref="AP171:AV171"/>
    <mergeCell ref="AF169:AL169"/>
    <mergeCell ref="AP169:AV169"/>
    <mergeCell ref="V170:AB170"/>
    <mergeCell ref="AF170:AL170"/>
    <mergeCell ref="J166:K166"/>
    <mergeCell ref="L166:R166"/>
    <mergeCell ref="AN162:AN173"/>
    <mergeCell ref="AP162:AV162"/>
    <mergeCell ref="J163:K163"/>
    <mergeCell ref="L163:R163"/>
    <mergeCell ref="V163:AB163"/>
    <mergeCell ref="AF163:AL163"/>
    <mergeCell ref="J165:K165"/>
    <mergeCell ref="L165:R165"/>
    <mergeCell ref="AF165:AL165"/>
    <mergeCell ref="AP165:AV165"/>
    <mergeCell ref="AF162:AL162"/>
    <mergeCell ref="V166:AB166"/>
    <mergeCell ref="AF166:AL166"/>
    <mergeCell ref="AP166:AV166"/>
    <mergeCell ref="V165:AB165"/>
    <mergeCell ref="J167:K167"/>
    <mergeCell ref="T168:T170"/>
    <mergeCell ref="V168:AB168"/>
    <mergeCell ref="AF168:AL168"/>
    <mergeCell ref="AP168:AV168"/>
    <mergeCell ref="V169:AB169"/>
    <mergeCell ref="AP170:AV170"/>
    <mergeCell ref="T165:T167"/>
    <mergeCell ref="L167:R167"/>
    <mergeCell ref="V167:AB167"/>
    <mergeCell ref="J162:K162"/>
    <mergeCell ref="L162:R162"/>
    <mergeCell ref="T162:T164"/>
    <mergeCell ref="V162:AB162"/>
    <mergeCell ref="J161:R161"/>
    <mergeCell ref="T161:AB161"/>
    <mergeCell ref="J164:K164"/>
    <mergeCell ref="L164:R164"/>
    <mergeCell ref="V164:AB164"/>
    <mergeCell ref="AP158:AQ158"/>
    <mergeCell ref="AR158:AS158"/>
    <mergeCell ref="AF167:AL167"/>
    <mergeCell ref="AP167:AV167"/>
    <mergeCell ref="AF164:AL164"/>
    <mergeCell ref="AP164:AV164"/>
    <mergeCell ref="AD161:AL161"/>
    <mergeCell ref="AN161:AV161"/>
    <mergeCell ref="AP163:AV163"/>
    <mergeCell ref="AD162:AD171"/>
    <mergeCell ref="B158:H158"/>
    <mergeCell ref="M158:N158"/>
    <mergeCell ref="V158:W158"/>
    <mergeCell ref="X158:Y158"/>
    <mergeCell ref="AF158:AG158"/>
    <mergeCell ref="AH158:AI158"/>
    <mergeCell ref="AP156:AQ156"/>
    <mergeCell ref="AR156:AS156"/>
    <mergeCell ref="AF155:AG155"/>
    <mergeCell ref="AH155:AI155"/>
    <mergeCell ref="B157:H157"/>
    <mergeCell ref="M157:N157"/>
    <mergeCell ref="V157:W157"/>
    <mergeCell ref="X157:Y157"/>
    <mergeCell ref="AP157:AQ157"/>
    <mergeCell ref="AR157:AS157"/>
    <mergeCell ref="B156:H156"/>
    <mergeCell ref="M156:N156"/>
    <mergeCell ref="V156:W156"/>
    <mergeCell ref="X156:Y156"/>
    <mergeCell ref="AF157:AG157"/>
    <mergeCell ref="AH157:AI157"/>
    <mergeCell ref="AF156:AG156"/>
    <mergeCell ref="AH156:AI156"/>
    <mergeCell ref="AP154:AQ154"/>
    <mergeCell ref="AR154:AS154"/>
    <mergeCell ref="B155:H155"/>
    <mergeCell ref="M155:N155"/>
    <mergeCell ref="V155:W155"/>
    <mergeCell ref="X155:Y155"/>
    <mergeCell ref="AP155:AQ155"/>
    <mergeCell ref="AR155:AS155"/>
    <mergeCell ref="B154:H154"/>
    <mergeCell ref="M154:N154"/>
    <mergeCell ref="V154:W154"/>
    <mergeCell ref="X154:Y154"/>
    <mergeCell ref="AF154:AG154"/>
    <mergeCell ref="AH154:AI154"/>
    <mergeCell ref="AP152:AQ152"/>
    <mergeCell ref="AR152:AS152"/>
    <mergeCell ref="AP153:AQ153"/>
    <mergeCell ref="AR153:AS153"/>
    <mergeCell ref="AF153:AG153"/>
    <mergeCell ref="AH153:AI153"/>
    <mergeCell ref="AF151:AG151"/>
    <mergeCell ref="AH151:AI151"/>
    <mergeCell ref="B153:H153"/>
    <mergeCell ref="M153:N153"/>
    <mergeCell ref="V153:W153"/>
    <mergeCell ref="X153:Y153"/>
    <mergeCell ref="B152:H152"/>
    <mergeCell ref="M152:N152"/>
    <mergeCell ref="V152:W152"/>
    <mergeCell ref="X152:Y152"/>
    <mergeCell ref="AF152:AG152"/>
    <mergeCell ref="AH152:AI152"/>
    <mergeCell ref="AP150:AQ150"/>
    <mergeCell ref="AR150:AS150"/>
    <mergeCell ref="B151:H151"/>
    <mergeCell ref="M151:N151"/>
    <mergeCell ref="V151:W151"/>
    <mergeCell ref="X151:Y151"/>
    <mergeCell ref="AP151:AQ151"/>
    <mergeCell ref="AR151:AS151"/>
    <mergeCell ref="V149:W149"/>
    <mergeCell ref="X149:Y149"/>
    <mergeCell ref="AP149:AQ149"/>
    <mergeCell ref="AR149:AS149"/>
    <mergeCell ref="B150:H150"/>
    <mergeCell ref="M150:N150"/>
    <mergeCell ref="V150:W150"/>
    <mergeCell ref="X150:Y150"/>
    <mergeCell ref="AF150:AG150"/>
    <mergeCell ref="AH150:AI150"/>
    <mergeCell ref="AF149:AG149"/>
    <mergeCell ref="AH149:AI149"/>
    <mergeCell ref="B147:H147"/>
    <mergeCell ref="M147:N147"/>
    <mergeCell ref="V147:W147"/>
    <mergeCell ref="X147:Y147"/>
    <mergeCell ref="AF147:AG147"/>
    <mergeCell ref="AH147:AI147"/>
    <mergeCell ref="B149:H149"/>
    <mergeCell ref="M149:N149"/>
    <mergeCell ref="AP147:AQ147"/>
    <mergeCell ref="AR147:AS147"/>
    <mergeCell ref="B148:H148"/>
    <mergeCell ref="M148:N148"/>
    <mergeCell ref="V148:W148"/>
    <mergeCell ref="X148:Y148"/>
    <mergeCell ref="AF148:AG148"/>
    <mergeCell ref="AH148:AI148"/>
    <mergeCell ref="AP148:AQ148"/>
    <mergeCell ref="AR148:AS148"/>
    <mergeCell ref="R130:X130"/>
    <mergeCell ref="B144:H146"/>
    <mergeCell ref="M145:N145"/>
    <mergeCell ref="V145:Y145"/>
    <mergeCell ref="AF145:AI145"/>
    <mergeCell ref="AP145:AS145"/>
    <mergeCell ref="M146:N146"/>
    <mergeCell ref="V146:W146"/>
    <mergeCell ref="X146:Y146"/>
    <mergeCell ref="AF146:AG146"/>
    <mergeCell ref="AH146:AI146"/>
    <mergeCell ref="AP146:AQ146"/>
    <mergeCell ref="AR146:AS146"/>
    <mergeCell ref="Y131:AG131"/>
    <mergeCell ref="AH131:AP131"/>
    <mergeCell ref="AQ131:AR131"/>
    <mergeCell ref="AS131:AU131"/>
    <mergeCell ref="J143:AV143"/>
    <mergeCell ref="AV131:AW131"/>
    <mergeCell ref="AX131:AY131"/>
    <mergeCell ref="AH130:AP130"/>
    <mergeCell ref="AQ130:AR130"/>
    <mergeCell ref="AS130:AU130"/>
    <mergeCell ref="AV130:AW130"/>
    <mergeCell ref="AX130:AY130"/>
    <mergeCell ref="Y130:AG130"/>
    <mergeCell ref="C131:D131"/>
    <mergeCell ref="E131:H131"/>
    <mergeCell ref="I131:L131"/>
    <mergeCell ref="M131:Q131"/>
    <mergeCell ref="R131:X131"/>
    <mergeCell ref="C130:D130"/>
    <mergeCell ref="E130:H130"/>
    <mergeCell ref="I130:L130"/>
    <mergeCell ref="M130:Q130"/>
    <mergeCell ref="AX129:AY129"/>
    <mergeCell ref="AH128:AP128"/>
    <mergeCell ref="AQ128:AR128"/>
    <mergeCell ref="AS128:AU128"/>
    <mergeCell ref="AV128:AW128"/>
    <mergeCell ref="AX128:AY128"/>
    <mergeCell ref="AH129:AP129"/>
    <mergeCell ref="AQ129:AR129"/>
    <mergeCell ref="C128:D128"/>
    <mergeCell ref="E128:H128"/>
    <mergeCell ref="I128:L128"/>
    <mergeCell ref="M128:Q128"/>
    <mergeCell ref="AS129:AU129"/>
    <mergeCell ref="AV129:AW129"/>
    <mergeCell ref="R128:X128"/>
    <mergeCell ref="Y129:AG129"/>
    <mergeCell ref="AX126:AY126"/>
    <mergeCell ref="Y127:AG127"/>
    <mergeCell ref="AH127:AP127"/>
    <mergeCell ref="AQ127:AR127"/>
    <mergeCell ref="Y128:AG128"/>
    <mergeCell ref="C129:D129"/>
    <mergeCell ref="E129:H129"/>
    <mergeCell ref="I129:L129"/>
    <mergeCell ref="M129:Q129"/>
    <mergeCell ref="R129:X129"/>
    <mergeCell ref="I126:L126"/>
    <mergeCell ref="M126:Q126"/>
    <mergeCell ref="AS127:AU127"/>
    <mergeCell ref="AV127:AW127"/>
    <mergeCell ref="R126:X126"/>
    <mergeCell ref="AX127:AY127"/>
    <mergeCell ref="AH126:AP126"/>
    <mergeCell ref="AQ126:AR126"/>
    <mergeCell ref="AS126:AU126"/>
    <mergeCell ref="AV126:AW126"/>
    <mergeCell ref="AH125:AP125"/>
    <mergeCell ref="AQ125:AR125"/>
    <mergeCell ref="Y126:AG126"/>
    <mergeCell ref="C127:D127"/>
    <mergeCell ref="E127:H127"/>
    <mergeCell ref="I127:L127"/>
    <mergeCell ref="M127:Q127"/>
    <mergeCell ref="R127:X127"/>
    <mergeCell ref="C126:D126"/>
    <mergeCell ref="E126:H126"/>
    <mergeCell ref="AS125:AU125"/>
    <mergeCell ref="AV125:AW125"/>
    <mergeCell ref="R124:X124"/>
    <mergeCell ref="AX125:AY125"/>
    <mergeCell ref="AH124:AP124"/>
    <mergeCell ref="AQ124:AR124"/>
    <mergeCell ref="AS124:AU124"/>
    <mergeCell ref="AV124:AW124"/>
    <mergeCell ref="AX124:AY124"/>
    <mergeCell ref="Y125:AG125"/>
    <mergeCell ref="Y124:AG124"/>
    <mergeCell ref="C125:D125"/>
    <mergeCell ref="E125:H125"/>
    <mergeCell ref="I125:L125"/>
    <mergeCell ref="M125:Q125"/>
    <mergeCell ref="R125:X125"/>
    <mergeCell ref="C124:D124"/>
    <mergeCell ref="E124:H124"/>
    <mergeCell ref="I124:L124"/>
    <mergeCell ref="M124:Q124"/>
    <mergeCell ref="AX123:AY123"/>
    <mergeCell ref="AH122:AP122"/>
    <mergeCell ref="AQ122:AR122"/>
    <mergeCell ref="AS122:AU122"/>
    <mergeCell ref="AV122:AW122"/>
    <mergeCell ref="AX122:AY122"/>
    <mergeCell ref="AH123:AP123"/>
    <mergeCell ref="AQ123:AR123"/>
    <mergeCell ref="C122:D122"/>
    <mergeCell ref="E122:H122"/>
    <mergeCell ref="I122:L122"/>
    <mergeCell ref="M122:Q122"/>
    <mergeCell ref="AS123:AU123"/>
    <mergeCell ref="AV123:AW123"/>
    <mergeCell ref="R122:X122"/>
    <mergeCell ref="Y123:AG123"/>
    <mergeCell ref="Y121:AG121"/>
    <mergeCell ref="AH121:AP121"/>
    <mergeCell ref="AQ121:AR121"/>
    <mergeCell ref="Y122:AG122"/>
    <mergeCell ref="C123:D123"/>
    <mergeCell ref="E123:H123"/>
    <mergeCell ref="I123:L123"/>
    <mergeCell ref="M123:Q123"/>
    <mergeCell ref="R123:X123"/>
    <mergeCell ref="C121:D121"/>
    <mergeCell ref="AS121:AU121"/>
    <mergeCell ref="AV121:AW121"/>
    <mergeCell ref="AX121:AY121"/>
    <mergeCell ref="AH120:AP120"/>
    <mergeCell ref="AQ120:AR120"/>
    <mergeCell ref="AS120:AU120"/>
    <mergeCell ref="AV120:AW120"/>
    <mergeCell ref="AX120:AY120"/>
    <mergeCell ref="E121:H121"/>
    <mergeCell ref="I121:L121"/>
    <mergeCell ref="M121:Q121"/>
    <mergeCell ref="R121:X121"/>
    <mergeCell ref="C120:D120"/>
    <mergeCell ref="E120:H120"/>
    <mergeCell ref="I120:L120"/>
    <mergeCell ref="M120:Q120"/>
    <mergeCell ref="AQ117:AR119"/>
    <mergeCell ref="AS117:AY117"/>
    <mergeCell ref="AS118:AU119"/>
    <mergeCell ref="AV118:AW119"/>
    <mergeCell ref="AX118:AY119"/>
    <mergeCell ref="R117:X119"/>
    <mergeCell ref="Y117:AG119"/>
    <mergeCell ref="C117:D119"/>
    <mergeCell ref="E117:H119"/>
    <mergeCell ref="I117:L119"/>
    <mergeCell ref="M117:Q119"/>
    <mergeCell ref="R120:X120"/>
    <mergeCell ref="AH117:AP119"/>
    <mergeCell ref="Y120:AG120"/>
    <mergeCell ref="H92:Y92"/>
    <mergeCell ref="C93:G93"/>
    <mergeCell ref="H93:Y93"/>
    <mergeCell ref="C94:G94"/>
    <mergeCell ref="H94:Y94"/>
    <mergeCell ref="C96:G96"/>
    <mergeCell ref="H96:Y96"/>
    <mergeCell ref="H87:Y87"/>
    <mergeCell ref="C88:G88"/>
    <mergeCell ref="H88:Y88"/>
    <mergeCell ref="C89:G89"/>
    <mergeCell ref="H89:Y89"/>
    <mergeCell ref="C97:G97"/>
    <mergeCell ref="H97:Y97"/>
    <mergeCell ref="C91:G91"/>
    <mergeCell ref="H91:Y91"/>
    <mergeCell ref="C92:G92"/>
    <mergeCell ref="H76:Y76"/>
    <mergeCell ref="C83:G83"/>
    <mergeCell ref="H83:Y83"/>
    <mergeCell ref="C90:G90"/>
    <mergeCell ref="H90:Y90"/>
    <mergeCell ref="C85:G85"/>
    <mergeCell ref="H85:Y85"/>
    <mergeCell ref="C86:G86"/>
    <mergeCell ref="H86:Y86"/>
    <mergeCell ref="C87:G87"/>
    <mergeCell ref="C84:G84"/>
    <mergeCell ref="H84:Y84"/>
    <mergeCell ref="A1:BC1"/>
    <mergeCell ref="B2:AY2"/>
    <mergeCell ref="B3:AY3"/>
    <mergeCell ref="C74:G74"/>
    <mergeCell ref="H74:Y74"/>
    <mergeCell ref="C75:G75"/>
    <mergeCell ref="H75:Y75"/>
    <mergeCell ref="C76:G76"/>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82</v>
      </c>
      <c r="D2" s="3" t="s">
        <v>51</v>
      </c>
      <c r="E2" s="3" t="s">
        <v>48</v>
      </c>
      <c r="F2" s="13" t="s">
        <v>2</v>
      </c>
      <c r="G2" s="13" t="s">
        <v>82</v>
      </c>
      <c r="I2" s="13" t="s">
        <v>51</v>
      </c>
      <c r="J2" s="13" t="s">
        <v>48</v>
      </c>
      <c r="K2" s="13" t="s">
        <v>2</v>
      </c>
      <c r="L2" s="13" t="s">
        <v>4</v>
      </c>
      <c r="N2" s="13" t="s">
        <v>51</v>
      </c>
      <c r="O2" s="13" t="s">
        <v>48</v>
      </c>
      <c r="P2" s="13" t="s">
        <v>2</v>
      </c>
      <c r="Q2" s="13" t="s">
        <v>82</v>
      </c>
    </row>
    <row r="3" spans="1:17" ht="14.25" thickTop="1">
      <c r="A3">
        <f>'JOC16_18入力シート'!AX25</f>
        <v>0</v>
      </c>
      <c r="B3" s="12">
        <f>'JOC16_18入力シート'!P25</f>
        <v>0</v>
      </c>
      <c r="D3">
        <f>'JOC16_18入力シート'!AZ25</f>
        <v>0</v>
      </c>
      <c r="E3">
        <f>'JOC16_18入力シート'!BB25</f>
        <v>0</v>
      </c>
      <c r="F3" t="str">
        <f>D3&amp;E3</f>
        <v>00</v>
      </c>
      <c r="G3" s="12">
        <f>'JOC16_18入力シート'!P25</f>
        <v>0</v>
      </c>
      <c r="I3">
        <f>'JOC16_18入力シート'!BD25</f>
        <v>0</v>
      </c>
      <c r="J3">
        <f>'JOC16_18入力シート'!BF25</f>
        <v>0</v>
      </c>
      <c r="K3" t="str">
        <f>I3&amp;J3</f>
        <v>00</v>
      </c>
      <c r="L3" s="12">
        <f>'JOC16_18入力シート'!P25</f>
        <v>0</v>
      </c>
      <c r="N3" t="str">
        <f>'JOC16_18入力シート'!BH25</f>
        <v>A</v>
      </c>
      <c r="O3">
        <f>'JOC16_18入力シート'!BJ25</f>
        <v>0</v>
      </c>
      <c r="P3" t="str">
        <f>N3&amp;O3</f>
        <v>A0</v>
      </c>
      <c r="Q3" s="12">
        <f>'JOC16_18入力シート'!P25</f>
        <v>0</v>
      </c>
    </row>
    <row r="4" spans="1:17" ht="13.5">
      <c r="A4">
        <f>'JOC16_18入力シート'!AX26</f>
        <v>0</v>
      </c>
      <c r="B4" s="12">
        <f>'JOC16_18入力シート'!P26</f>
        <v>0</v>
      </c>
      <c r="D4">
        <f>'JOC16_18入力シート'!AZ26</f>
        <v>0</v>
      </c>
      <c r="E4">
        <f>'JOC16_18入力シート'!BB26</f>
        <v>0</v>
      </c>
      <c r="F4" t="str">
        <f>D4&amp;E4</f>
        <v>00</v>
      </c>
      <c r="G4" s="12">
        <f>'JOC16_18入力シート'!P26</f>
        <v>0</v>
      </c>
      <c r="I4">
        <f>'JOC16_18入力シート'!BD26</f>
        <v>0</v>
      </c>
      <c r="J4">
        <f>'JOC16_18入力シート'!BF26</f>
        <v>0</v>
      </c>
      <c r="K4" t="str">
        <f>I4&amp;J4</f>
        <v>00</v>
      </c>
      <c r="L4" s="12">
        <f>'JOC16_18入力シート'!P26</f>
        <v>0</v>
      </c>
      <c r="N4" t="str">
        <f>'JOC16_18入力シート'!BH26</f>
        <v>A</v>
      </c>
      <c r="O4">
        <f>'JOC16_18入力シート'!BJ26</f>
        <v>0</v>
      </c>
      <c r="P4" t="str">
        <f>N4&amp;O4</f>
        <v>A0</v>
      </c>
      <c r="Q4" s="12">
        <f>'JOC16_18入力シート'!P26</f>
        <v>0</v>
      </c>
    </row>
    <row r="5" spans="1:17" ht="13.5">
      <c r="A5">
        <f>'JOC16_18入力シート'!AX27</f>
        <v>0</v>
      </c>
      <c r="B5" s="12">
        <f>'JOC16_18入力シート'!P27</f>
        <v>0</v>
      </c>
      <c r="D5">
        <f>'JOC16_18入力シート'!AZ27</f>
        <v>0</v>
      </c>
      <c r="E5">
        <f>'JOC16_18入力シート'!BB27</f>
        <v>0</v>
      </c>
      <c r="F5" t="str">
        <f aca="true" t="shared" si="0" ref="F5:F68">D5&amp;E5</f>
        <v>00</v>
      </c>
      <c r="G5" s="12">
        <f>'JOC16_18入力シート'!P27</f>
        <v>0</v>
      </c>
      <c r="I5">
        <f>'JOC16_18入力シート'!BD27</f>
        <v>0</v>
      </c>
      <c r="J5">
        <f>'JOC16_18入力シート'!BF27</f>
        <v>0</v>
      </c>
      <c r="K5" t="str">
        <f aca="true" t="shared" si="1" ref="K5:K68">I5&amp;J5</f>
        <v>00</v>
      </c>
      <c r="L5" s="12">
        <f>'JOC16_18入力シート'!P27</f>
        <v>0</v>
      </c>
      <c r="N5" t="str">
        <f>'JOC16_18入力シート'!BH27</f>
        <v>A</v>
      </c>
      <c r="O5">
        <f>'JOC16_18入力シート'!BJ27</f>
        <v>0</v>
      </c>
      <c r="P5" t="str">
        <f aca="true" t="shared" si="2" ref="P5:P68">N5&amp;O5</f>
        <v>A0</v>
      </c>
      <c r="Q5" s="12">
        <f>'JOC16_18入力シート'!P27</f>
        <v>0</v>
      </c>
    </row>
    <row r="6" spans="1:17" ht="13.5">
      <c r="A6">
        <f>'JOC16_18入力シート'!AX28</f>
        <v>0</v>
      </c>
      <c r="B6" s="12">
        <f>'JOC16_18入力シート'!P28</f>
        <v>0</v>
      </c>
      <c r="D6">
        <f>'JOC16_18入力シート'!AZ28</f>
        <v>0</v>
      </c>
      <c r="E6">
        <f>'JOC16_18入力シート'!BB28</f>
        <v>0</v>
      </c>
      <c r="F6" t="str">
        <f t="shared" si="0"/>
        <v>00</v>
      </c>
      <c r="G6" s="12">
        <f>'JOC16_18入力シート'!P28</f>
        <v>0</v>
      </c>
      <c r="I6">
        <f>'JOC16_18入力シート'!BD28</f>
        <v>0</v>
      </c>
      <c r="J6">
        <f>'JOC16_18入力シート'!BF28</f>
        <v>0</v>
      </c>
      <c r="K6" t="str">
        <f t="shared" si="1"/>
        <v>00</v>
      </c>
      <c r="L6" s="12">
        <f>'JOC16_18入力シート'!P28</f>
        <v>0</v>
      </c>
      <c r="N6" t="str">
        <f>'JOC16_18入力シート'!BH28</f>
        <v>A</v>
      </c>
      <c r="O6">
        <f>'JOC16_18入力シート'!BJ28</f>
        <v>0</v>
      </c>
      <c r="P6" t="str">
        <f t="shared" si="2"/>
        <v>A0</v>
      </c>
      <c r="Q6" s="12">
        <f>'JOC16_18入力シート'!P28</f>
        <v>0</v>
      </c>
    </row>
    <row r="7" spans="1:17" ht="13.5">
      <c r="A7">
        <f>'JOC16_18入力シート'!AX29</f>
        <v>0</v>
      </c>
      <c r="B7" s="12">
        <f>'JOC16_18入力シート'!P29</f>
        <v>0</v>
      </c>
      <c r="D7">
        <f>'JOC16_18入力シート'!AZ29</f>
        <v>0</v>
      </c>
      <c r="E7">
        <f>'JOC16_18入力シート'!BB29</f>
        <v>0</v>
      </c>
      <c r="F7" t="str">
        <f t="shared" si="0"/>
        <v>00</v>
      </c>
      <c r="G7" s="12">
        <f>'JOC16_18入力シート'!P29</f>
        <v>0</v>
      </c>
      <c r="I7">
        <f>'JOC16_18入力シート'!BD29</f>
        <v>0</v>
      </c>
      <c r="J7">
        <f>'JOC16_18入力シート'!BF29</f>
        <v>0</v>
      </c>
      <c r="K7" t="str">
        <f t="shared" si="1"/>
        <v>00</v>
      </c>
      <c r="L7" s="12">
        <f>'JOC16_18入力シート'!P29</f>
        <v>0</v>
      </c>
      <c r="N7" t="str">
        <f>'JOC16_18入力シート'!BH29</f>
        <v>A</v>
      </c>
      <c r="O7">
        <f>'JOC16_18入力シート'!BJ29</f>
        <v>0</v>
      </c>
      <c r="P7" t="str">
        <f t="shared" si="2"/>
        <v>A0</v>
      </c>
      <c r="Q7" s="12">
        <f>'JOC16_18入力シート'!P29</f>
        <v>0</v>
      </c>
    </row>
    <row r="8" spans="1:17" ht="13.5">
      <c r="A8">
        <f>'JOC16_18入力シート'!AX30</f>
        <v>0</v>
      </c>
      <c r="B8" s="12">
        <f>'JOC16_18入力シート'!P30</f>
        <v>0</v>
      </c>
      <c r="D8">
        <f>'JOC16_18入力シート'!AZ30</f>
        <v>0</v>
      </c>
      <c r="E8">
        <f>'JOC16_18入力シート'!BB30</f>
        <v>0</v>
      </c>
      <c r="F8" t="str">
        <f t="shared" si="0"/>
        <v>00</v>
      </c>
      <c r="G8" s="12">
        <f>'JOC16_18入力シート'!P30</f>
        <v>0</v>
      </c>
      <c r="I8">
        <f>'JOC16_18入力シート'!BD30</f>
        <v>0</v>
      </c>
      <c r="J8">
        <f>'JOC16_18入力シート'!BF30</f>
        <v>0</v>
      </c>
      <c r="K8" t="str">
        <f t="shared" si="1"/>
        <v>00</v>
      </c>
      <c r="L8" s="12">
        <f>'JOC16_18入力シート'!P30</f>
        <v>0</v>
      </c>
      <c r="N8" t="str">
        <f>'JOC16_18入力シート'!BH30</f>
        <v>A</v>
      </c>
      <c r="O8">
        <f>'JOC16_18入力シート'!BJ30</f>
        <v>0</v>
      </c>
      <c r="P8" t="str">
        <f t="shared" si="2"/>
        <v>A0</v>
      </c>
      <c r="Q8" s="12">
        <f>'JOC16_18入力シート'!P30</f>
        <v>0</v>
      </c>
    </row>
    <row r="9" spans="1:17" ht="13.5">
      <c r="A9">
        <f>'JOC16_18入力シート'!AX31</f>
        <v>0</v>
      </c>
      <c r="B9" s="12">
        <f>'JOC16_18入力シート'!P31</f>
        <v>0</v>
      </c>
      <c r="D9">
        <f>'JOC16_18入力シート'!AZ31</f>
        <v>0</v>
      </c>
      <c r="E9">
        <f>'JOC16_18入力シート'!BB31</f>
        <v>0</v>
      </c>
      <c r="F9" t="str">
        <f t="shared" si="0"/>
        <v>00</v>
      </c>
      <c r="G9" s="12">
        <f>'JOC16_18入力シート'!P31</f>
        <v>0</v>
      </c>
      <c r="I9">
        <f>'JOC16_18入力シート'!BD31</f>
        <v>0</v>
      </c>
      <c r="J9">
        <f>'JOC16_18入力シート'!BF31</f>
        <v>0</v>
      </c>
      <c r="K9" t="str">
        <f t="shared" si="1"/>
        <v>00</v>
      </c>
      <c r="L9" s="12">
        <f>'JOC16_18入力シート'!P31</f>
        <v>0</v>
      </c>
      <c r="N9" t="str">
        <f>'JOC16_18入力シート'!BH31</f>
        <v>A</v>
      </c>
      <c r="O9">
        <f>'JOC16_18入力シート'!BJ31</f>
        <v>0</v>
      </c>
      <c r="P9" t="str">
        <f t="shared" si="2"/>
        <v>A0</v>
      </c>
      <c r="Q9" s="12">
        <f>'JOC16_18入力シート'!P31</f>
        <v>0</v>
      </c>
    </row>
    <row r="10" spans="1:17" ht="13.5">
      <c r="A10">
        <f>'JOC16_18入力シート'!AX32</f>
        <v>0</v>
      </c>
      <c r="B10" s="12">
        <f>'JOC16_18入力シート'!P32</f>
        <v>0</v>
      </c>
      <c r="D10">
        <f>'JOC16_18入力シート'!AZ32</f>
        <v>0</v>
      </c>
      <c r="E10">
        <f>'JOC16_18入力シート'!BB32</f>
        <v>0</v>
      </c>
      <c r="F10" t="str">
        <f t="shared" si="0"/>
        <v>00</v>
      </c>
      <c r="G10" s="12">
        <f>'JOC16_18入力シート'!P32</f>
        <v>0</v>
      </c>
      <c r="I10">
        <f>'JOC16_18入力シート'!BD32</f>
        <v>0</v>
      </c>
      <c r="J10">
        <f>'JOC16_18入力シート'!BF32</f>
        <v>0</v>
      </c>
      <c r="K10" t="str">
        <f t="shared" si="1"/>
        <v>00</v>
      </c>
      <c r="L10" s="12">
        <f>'JOC16_18入力シート'!P32</f>
        <v>0</v>
      </c>
      <c r="N10" t="str">
        <f>'JOC16_18入力シート'!BH32</f>
        <v>A</v>
      </c>
      <c r="O10">
        <f>'JOC16_18入力シート'!BJ32</f>
        <v>0</v>
      </c>
      <c r="P10" t="str">
        <f t="shared" si="2"/>
        <v>A0</v>
      </c>
      <c r="Q10" s="12">
        <f>'JOC16_18入力シート'!P32</f>
        <v>0</v>
      </c>
    </row>
    <row r="11" spans="1:17" ht="13.5">
      <c r="A11">
        <f>'JOC16_18入力シート'!AX33</f>
        <v>0</v>
      </c>
      <c r="B11" s="12">
        <f>'JOC16_18入力シート'!P33</f>
        <v>0</v>
      </c>
      <c r="D11">
        <f>'JOC16_18入力シート'!AZ33</f>
        <v>0</v>
      </c>
      <c r="E11">
        <f>'JOC16_18入力シート'!BB33</f>
        <v>0</v>
      </c>
      <c r="F11" t="str">
        <f t="shared" si="0"/>
        <v>00</v>
      </c>
      <c r="G11" s="12">
        <f>'JOC16_18入力シート'!P33</f>
        <v>0</v>
      </c>
      <c r="I11">
        <f>'JOC16_18入力シート'!BD33</f>
        <v>0</v>
      </c>
      <c r="J11">
        <f>'JOC16_18入力シート'!BF33</f>
        <v>0</v>
      </c>
      <c r="K11" t="str">
        <f t="shared" si="1"/>
        <v>00</v>
      </c>
      <c r="L11" s="12">
        <f>'JOC16_18入力シート'!P33</f>
        <v>0</v>
      </c>
      <c r="N11" t="str">
        <f>'JOC16_18入力シート'!BH33</f>
        <v>A</v>
      </c>
      <c r="O11">
        <f>'JOC16_18入力シート'!BJ33</f>
        <v>0</v>
      </c>
      <c r="P11" t="str">
        <f t="shared" si="2"/>
        <v>A0</v>
      </c>
      <c r="Q11" s="12">
        <f>'JOC16_18入力シート'!P33</f>
        <v>0</v>
      </c>
    </row>
    <row r="12" spans="1:17" ht="13.5">
      <c r="A12">
        <f>'JOC16_18入力シート'!AX34</f>
        <v>0</v>
      </c>
      <c r="B12" s="12">
        <f>'JOC16_18入力シート'!P34</f>
        <v>0</v>
      </c>
      <c r="D12">
        <f>'JOC16_18入力シート'!AZ34</f>
        <v>0</v>
      </c>
      <c r="E12">
        <f>'JOC16_18入力シート'!BB34</f>
        <v>0</v>
      </c>
      <c r="F12" t="str">
        <f t="shared" si="0"/>
        <v>00</v>
      </c>
      <c r="G12" s="12">
        <f>'JOC16_18入力シート'!P34</f>
        <v>0</v>
      </c>
      <c r="I12">
        <f>'JOC16_18入力シート'!BD34</f>
        <v>0</v>
      </c>
      <c r="J12">
        <f>'JOC16_18入力シート'!BF34</f>
        <v>0</v>
      </c>
      <c r="K12" t="str">
        <f t="shared" si="1"/>
        <v>00</v>
      </c>
      <c r="L12" s="12">
        <f>'JOC16_18入力シート'!P34</f>
        <v>0</v>
      </c>
      <c r="N12" t="str">
        <f>'JOC16_18入力シート'!BH34</f>
        <v>A</v>
      </c>
      <c r="O12">
        <f>'JOC16_18入力シート'!BJ34</f>
        <v>0</v>
      </c>
      <c r="P12" t="str">
        <f t="shared" si="2"/>
        <v>A0</v>
      </c>
      <c r="Q12" s="12">
        <f>'JOC16_18入力シート'!P34</f>
        <v>0</v>
      </c>
    </row>
    <row r="13" spans="1:17" ht="13.5">
      <c r="A13">
        <f>'JOC16_18入力シート'!AX35</f>
        <v>0</v>
      </c>
      <c r="B13" s="12">
        <f>'JOC16_18入力シート'!P35</f>
        <v>0</v>
      </c>
      <c r="D13">
        <f>'JOC16_18入力シート'!AZ35</f>
        <v>0</v>
      </c>
      <c r="E13">
        <f>'JOC16_18入力シート'!BB35</f>
        <v>0</v>
      </c>
      <c r="F13" t="str">
        <f t="shared" si="0"/>
        <v>00</v>
      </c>
      <c r="G13" s="12">
        <f>'JOC16_18入力シート'!P35</f>
        <v>0</v>
      </c>
      <c r="I13">
        <f>'JOC16_18入力シート'!BD35</f>
        <v>0</v>
      </c>
      <c r="J13">
        <f>'JOC16_18入力シート'!BF35</f>
        <v>0</v>
      </c>
      <c r="K13" t="str">
        <f t="shared" si="1"/>
        <v>00</v>
      </c>
      <c r="L13" s="12">
        <f>'JOC16_18入力シート'!P35</f>
        <v>0</v>
      </c>
      <c r="N13" t="str">
        <f>'JOC16_18入力シート'!BH35</f>
        <v>A</v>
      </c>
      <c r="O13">
        <f>'JOC16_18入力シート'!BJ35</f>
        <v>0</v>
      </c>
      <c r="P13" t="str">
        <f t="shared" si="2"/>
        <v>A0</v>
      </c>
      <c r="Q13" s="12">
        <f>'JOC16_18入力シート'!P35</f>
        <v>0</v>
      </c>
    </row>
    <row r="14" spans="1:17" ht="13.5">
      <c r="A14">
        <f>'JOC16_18入力シート'!AX36</f>
        <v>0</v>
      </c>
      <c r="B14" s="12">
        <f>'JOC16_18入力シート'!P36</f>
        <v>0</v>
      </c>
      <c r="D14">
        <f>'JOC16_18入力シート'!AZ36</f>
        <v>0</v>
      </c>
      <c r="E14">
        <f>'JOC16_18入力シート'!BB36</f>
        <v>0</v>
      </c>
      <c r="F14" t="str">
        <f t="shared" si="0"/>
        <v>00</v>
      </c>
      <c r="G14" s="12">
        <f>'JOC16_18入力シート'!P36</f>
        <v>0</v>
      </c>
      <c r="I14">
        <f>'JOC16_18入力シート'!BD36</f>
        <v>0</v>
      </c>
      <c r="J14">
        <f>'JOC16_18入力シート'!BF36</f>
        <v>0</v>
      </c>
      <c r="K14" t="str">
        <f t="shared" si="1"/>
        <v>00</v>
      </c>
      <c r="L14" s="12">
        <f>'JOC16_18入力シート'!P36</f>
        <v>0</v>
      </c>
      <c r="N14" t="str">
        <f>'JOC16_18入力シート'!BH36</f>
        <v>A</v>
      </c>
      <c r="O14">
        <f>'JOC16_18入力シート'!BJ36</f>
        <v>0</v>
      </c>
      <c r="P14" t="str">
        <f t="shared" si="2"/>
        <v>A0</v>
      </c>
      <c r="Q14" s="12">
        <f>'JOC16_18入力シート'!P36</f>
        <v>0</v>
      </c>
    </row>
    <row r="15" spans="1:17" ht="13.5">
      <c r="A15">
        <f>'JOC16_18入力シート'!AX37</f>
        <v>0</v>
      </c>
      <c r="B15" s="12">
        <f>'JOC16_18入力シート'!P37</f>
        <v>0</v>
      </c>
      <c r="D15">
        <f>'JOC16_18入力シート'!AZ37</f>
        <v>0</v>
      </c>
      <c r="E15">
        <f>'JOC16_18入力シート'!BB37</f>
        <v>0</v>
      </c>
      <c r="F15" t="str">
        <f t="shared" si="0"/>
        <v>00</v>
      </c>
      <c r="G15" s="12">
        <f>'JOC16_18入力シート'!P37</f>
        <v>0</v>
      </c>
      <c r="I15">
        <f>'JOC16_18入力シート'!BD37</f>
        <v>0</v>
      </c>
      <c r="J15">
        <f>'JOC16_18入力シート'!BF37</f>
        <v>0</v>
      </c>
      <c r="K15" t="str">
        <f t="shared" si="1"/>
        <v>00</v>
      </c>
      <c r="L15" s="12">
        <f>'JOC16_18入力シート'!P37</f>
        <v>0</v>
      </c>
      <c r="N15" t="str">
        <f>'JOC16_18入力シート'!BH37</f>
        <v>A</v>
      </c>
      <c r="O15">
        <f>'JOC16_18入力シート'!BJ37</f>
        <v>0</v>
      </c>
      <c r="P15" t="str">
        <f t="shared" si="2"/>
        <v>A0</v>
      </c>
      <c r="Q15" s="12">
        <f>'JOC16_18入力シート'!P37</f>
        <v>0</v>
      </c>
    </row>
    <row r="16" spans="1:17" ht="13.5">
      <c r="A16">
        <f>'JOC16_18入力シート'!AX38</f>
        <v>0</v>
      </c>
      <c r="B16" s="12">
        <f>'JOC16_18入力シート'!P38</f>
        <v>0</v>
      </c>
      <c r="D16">
        <f>'JOC16_18入力シート'!AZ38</f>
        <v>0</v>
      </c>
      <c r="E16">
        <f>'JOC16_18入力シート'!BB38</f>
        <v>0</v>
      </c>
      <c r="F16" t="str">
        <f t="shared" si="0"/>
        <v>00</v>
      </c>
      <c r="G16" s="12">
        <f>'JOC16_18入力シート'!P38</f>
        <v>0</v>
      </c>
      <c r="I16">
        <f>'JOC16_18入力シート'!BD38</f>
        <v>0</v>
      </c>
      <c r="J16">
        <f>'JOC16_18入力シート'!BF38</f>
        <v>0</v>
      </c>
      <c r="K16" t="str">
        <f t="shared" si="1"/>
        <v>00</v>
      </c>
      <c r="L16" s="12">
        <f>'JOC16_18入力シート'!P38</f>
        <v>0</v>
      </c>
      <c r="N16" t="str">
        <f>'JOC16_18入力シート'!BH38</f>
        <v>A</v>
      </c>
      <c r="O16">
        <f>'JOC16_18入力シート'!BJ38</f>
        <v>0</v>
      </c>
      <c r="P16" t="str">
        <f t="shared" si="2"/>
        <v>A0</v>
      </c>
      <c r="Q16" s="12">
        <f>'JOC16_18入力シート'!P38</f>
        <v>0</v>
      </c>
    </row>
    <row r="17" spans="1:17" ht="13.5">
      <c r="A17">
        <f>'JOC16_18入力シート'!AX39</f>
        <v>0</v>
      </c>
      <c r="B17" s="12">
        <f>'JOC16_18入力シート'!P39</f>
        <v>0</v>
      </c>
      <c r="D17">
        <f>'JOC16_18入力シート'!AZ39</f>
        <v>0</v>
      </c>
      <c r="E17">
        <f>'JOC16_18入力シート'!BB39</f>
        <v>0</v>
      </c>
      <c r="F17" t="str">
        <f t="shared" si="0"/>
        <v>00</v>
      </c>
      <c r="G17" s="12">
        <f>'JOC16_18入力シート'!P39</f>
        <v>0</v>
      </c>
      <c r="I17">
        <f>'JOC16_18入力シート'!BD39</f>
        <v>0</v>
      </c>
      <c r="J17">
        <f>'JOC16_18入力シート'!BF39</f>
        <v>0</v>
      </c>
      <c r="K17" t="str">
        <f t="shared" si="1"/>
        <v>00</v>
      </c>
      <c r="L17" s="12">
        <f>'JOC16_18入力シート'!P39</f>
        <v>0</v>
      </c>
      <c r="N17" t="str">
        <f>'JOC16_18入力シート'!BH39</f>
        <v>A</v>
      </c>
      <c r="O17">
        <f>'JOC16_18入力シート'!BJ39</f>
        <v>0</v>
      </c>
      <c r="P17" t="str">
        <f t="shared" si="2"/>
        <v>A0</v>
      </c>
      <c r="Q17" s="12">
        <f>'JOC16_18入力シート'!P39</f>
        <v>0</v>
      </c>
    </row>
    <row r="18" spans="1:17" ht="13.5">
      <c r="A18">
        <f>'JOC16_18入力シート'!AX40</f>
        <v>0</v>
      </c>
      <c r="B18" s="12">
        <f>'JOC16_18入力シート'!P40</f>
        <v>0</v>
      </c>
      <c r="D18">
        <f>'JOC16_18入力シート'!AZ40</f>
        <v>0</v>
      </c>
      <c r="E18">
        <f>'JOC16_18入力シート'!BB40</f>
        <v>0</v>
      </c>
      <c r="F18" t="str">
        <f t="shared" si="0"/>
        <v>00</v>
      </c>
      <c r="G18" s="12">
        <f>'JOC16_18入力シート'!P40</f>
        <v>0</v>
      </c>
      <c r="I18">
        <f>'JOC16_18入力シート'!BD40</f>
        <v>0</v>
      </c>
      <c r="J18">
        <f>'JOC16_18入力シート'!BF40</f>
        <v>0</v>
      </c>
      <c r="K18" t="str">
        <f t="shared" si="1"/>
        <v>00</v>
      </c>
      <c r="L18" s="12">
        <f>'JOC16_18入力シート'!P40</f>
        <v>0</v>
      </c>
      <c r="N18" t="str">
        <f>'JOC16_18入力シート'!BH40</f>
        <v>A</v>
      </c>
      <c r="O18">
        <f>'JOC16_18入力シート'!BJ40</f>
        <v>0</v>
      </c>
      <c r="P18" t="str">
        <f t="shared" si="2"/>
        <v>A0</v>
      </c>
      <c r="Q18" s="12">
        <f>'JOC16_18入力シート'!P40</f>
        <v>0</v>
      </c>
    </row>
    <row r="19" spans="1:17" ht="13.5">
      <c r="A19">
        <f>'JOC16_18入力シート'!AX41</f>
        <v>0</v>
      </c>
      <c r="B19" s="12">
        <f>'JOC16_18入力シート'!P41</f>
        <v>0</v>
      </c>
      <c r="D19">
        <f>'JOC16_18入力シート'!AZ41</f>
        <v>0</v>
      </c>
      <c r="E19">
        <f>'JOC16_18入力シート'!BB41</f>
        <v>0</v>
      </c>
      <c r="F19" t="str">
        <f t="shared" si="0"/>
        <v>00</v>
      </c>
      <c r="G19" s="12">
        <f>'JOC16_18入力シート'!P41</f>
        <v>0</v>
      </c>
      <c r="I19">
        <f>'JOC16_18入力シート'!BD41</f>
        <v>0</v>
      </c>
      <c r="J19">
        <f>'JOC16_18入力シート'!BF41</f>
        <v>0</v>
      </c>
      <c r="K19" t="str">
        <f t="shared" si="1"/>
        <v>00</v>
      </c>
      <c r="L19" s="12">
        <f>'JOC16_18入力シート'!P41</f>
        <v>0</v>
      </c>
      <c r="N19" t="str">
        <f>'JOC16_18入力シート'!BH41</f>
        <v>A</v>
      </c>
      <c r="O19">
        <f>'JOC16_18入力シート'!BJ41</f>
        <v>0</v>
      </c>
      <c r="P19" t="str">
        <f t="shared" si="2"/>
        <v>A0</v>
      </c>
      <c r="Q19" s="12">
        <f>'JOC16_18入力シート'!P41</f>
        <v>0</v>
      </c>
    </row>
    <row r="20" spans="1:17" ht="13.5">
      <c r="A20">
        <f>'JOC16_18入力シート'!AX42</f>
        <v>0</v>
      </c>
      <c r="B20" s="12">
        <f>'JOC16_18入力シート'!P42</f>
        <v>0</v>
      </c>
      <c r="D20">
        <f>'JOC16_18入力シート'!AZ42</f>
        <v>0</v>
      </c>
      <c r="E20">
        <f>'JOC16_18入力シート'!BB42</f>
        <v>0</v>
      </c>
      <c r="F20" t="str">
        <f t="shared" si="0"/>
        <v>00</v>
      </c>
      <c r="G20" s="12">
        <f>'JOC16_18入力シート'!P42</f>
        <v>0</v>
      </c>
      <c r="I20">
        <f>'JOC16_18入力シート'!BD42</f>
        <v>0</v>
      </c>
      <c r="J20">
        <f>'JOC16_18入力シート'!BF42</f>
        <v>0</v>
      </c>
      <c r="K20" t="str">
        <f t="shared" si="1"/>
        <v>00</v>
      </c>
      <c r="L20" s="12">
        <f>'JOC16_18入力シート'!P42</f>
        <v>0</v>
      </c>
      <c r="N20" t="str">
        <f>'JOC16_18入力シート'!BH42</f>
        <v>A</v>
      </c>
      <c r="O20">
        <f>'JOC16_18入力シート'!BJ42</f>
        <v>0</v>
      </c>
      <c r="P20" t="str">
        <f t="shared" si="2"/>
        <v>A0</v>
      </c>
      <c r="Q20" s="12">
        <f>'JOC16_18入力シート'!P42</f>
        <v>0</v>
      </c>
    </row>
    <row r="21" spans="1:17" ht="13.5">
      <c r="A21">
        <f>'JOC16_18入力シート'!AX43</f>
        <v>0</v>
      </c>
      <c r="B21" s="12">
        <f>'JOC16_18入力シート'!P43</f>
        <v>0</v>
      </c>
      <c r="D21">
        <f>'JOC16_18入力シート'!AZ43</f>
        <v>0</v>
      </c>
      <c r="E21">
        <f>'JOC16_18入力シート'!BB43</f>
        <v>0</v>
      </c>
      <c r="F21" t="str">
        <f t="shared" si="0"/>
        <v>00</v>
      </c>
      <c r="G21" s="12">
        <f>'JOC16_18入力シート'!P43</f>
        <v>0</v>
      </c>
      <c r="I21">
        <f>'JOC16_18入力シート'!BD43</f>
        <v>0</v>
      </c>
      <c r="J21">
        <f>'JOC16_18入力シート'!BF43</f>
        <v>0</v>
      </c>
      <c r="K21" t="str">
        <f t="shared" si="1"/>
        <v>00</v>
      </c>
      <c r="L21" s="12">
        <f>'JOC16_18入力シート'!P43</f>
        <v>0</v>
      </c>
      <c r="N21" t="str">
        <f>'JOC16_18入力シート'!BH43</f>
        <v>A</v>
      </c>
      <c r="O21">
        <f>'JOC16_18入力シート'!BJ43</f>
        <v>0</v>
      </c>
      <c r="P21" t="str">
        <f t="shared" si="2"/>
        <v>A0</v>
      </c>
      <c r="Q21" s="12">
        <f>'JOC16_18入力シート'!P43</f>
        <v>0</v>
      </c>
    </row>
    <row r="22" spans="1:17" ht="13.5">
      <c r="A22">
        <f>'JOC16_18入力シート'!AX44</f>
        <v>0</v>
      </c>
      <c r="B22" s="12">
        <f>'JOC16_18入力シート'!P44</f>
        <v>0</v>
      </c>
      <c r="D22">
        <f>'JOC16_18入力シート'!AZ44</f>
        <v>0</v>
      </c>
      <c r="E22">
        <f>'JOC16_18入力シート'!BB44</f>
        <v>0</v>
      </c>
      <c r="F22" t="str">
        <f t="shared" si="0"/>
        <v>00</v>
      </c>
      <c r="G22" s="12">
        <f>'JOC16_18入力シート'!P44</f>
        <v>0</v>
      </c>
      <c r="I22">
        <f>'JOC16_18入力シート'!BD44</f>
        <v>0</v>
      </c>
      <c r="J22">
        <f>'JOC16_18入力シート'!BF44</f>
        <v>0</v>
      </c>
      <c r="K22" t="str">
        <f t="shared" si="1"/>
        <v>00</v>
      </c>
      <c r="L22" s="12">
        <f>'JOC16_18入力シート'!P44</f>
        <v>0</v>
      </c>
      <c r="N22" t="str">
        <f>'JOC16_18入力シート'!BH44</f>
        <v>A</v>
      </c>
      <c r="O22">
        <f>'JOC16_18入力シート'!BJ44</f>
        <v>0</v>
      </c>
      <c r="P22" t="str">
        <f t="shared" si="2"/>
        <v>A0</v>
      </c>
      <c r="Q22" s="12">
        <f>'JOC16_18入力シート'!P44</f>
        <v>0</v>
      </c>
    </row>
    <row r="23" spans="1:17" ht="13.5">
      <c r="A23">
        <f>'JOC16_18入力シート'!AX45</f>
        <v>0</v>
      </c>
      <c r="B23" s="12">
        <f>'JOC16_18入力シート'!P45</f>
        <v>0</v>
      </c>
      <c r="D23">
        <f>'JOC16_18入力シート'!AZ45</f>
        <v>0</v>
      </c>
      <c r="E23">
        <f>'JOC16_18入力シート'!BB45</f>
        <v>0</v>
      </c>
      <c r="F23" t="str">
        <f t="shared" si="0"/>
        <v>00</v>
      </c>
      <c r="G23" s="12">
        <f>'JOC16_18入力シート'!P45</f>
        <v>0</v>
      </c>
      <c r="I23">
        <f>'JOC16_18入力シート'!BD45</f>
        <v>0</v>
      </c>
      <c r="J23">
        <f>'JOC16_18入力シート'!BF45</f>
        <v>0</v>
      </c>
      <c r="K23" t="str">
        <f t="shared" si="1"/>
        <v>00</v>
      </c>
      <c r="L23" s="12">
        <f>'JOC16_18入力シート'!P45</f>
        <v>0</v>
      </c>
      <c r="N23" t="str">
        <f>'JOC16_18入力シート'!BH45</f>
        <v>A</v>
      </c>
      <c r="O23">
        <f>'JOC16_18入力シート'!BJ45</f>
        <v>0</v>
      </c>
      <c r="P23" t="str">
        <f t="shared" si="2"/>
        <v>A0</v>
      </c>
      <c r="Q23" s="12">
        <f>'JOC16_18入力シート'!P45</f>
        <v>0</v>
      </c>
    </row>
    <row r="24" spans="1:17" ht="13.5">
      <c r="A24">
        <f>'JOC16_18入力シート'!AX46</f>
        <v>0</v>
      </c>
      <c r="B24" s="12">
        <f>'JOC16_18入力シート'!P46</f>
        <v>0</v>
      </c>
      <c r="D24">
        <f>'JOC16_18入力シート'!AZ46</f>
        <v>0</v>
      </c>
      <c r="E24">
        <f>'JOC16_18入力シート'!BB46</f>
        <v>0</v>
      </c>
      <c r="F24" t="str">
        <f t="shared" si="0"/>
        <v>00</v>
      </c>
      <c r="G24" s="12">
        <f>'JOC16_18入力シート'!P46</f>
        <v>0</v>
      </c>
      <c r="I24">
        <f>'JOC16_18入力シート'!BD46</f>
        <v>0</v>
      </c>
      <c r="J24">
        <f>'JOC16_18入力シート'!BF46</f>
        <v>0</v>
      </c>
      <c r="K24" t="str">
        <f t="shared" si="1"/>
        <v>00</v>
      </c>
      <c r="L24" s="12">
        <f>'JOC16_18入力シート'!P46</f>
        <v>0</v>
      </c>
      <c r="N24" t="str">
        <f>'JOC16_18入力シート'!BH46</f>
        <v>A</v>
      </c>
      <c r="O24">
        <f>'JOC16_18入力シート'!BJ46</f>
        <v>0</v>
      </c>
      <c r="P24" t="str">
        <f t="shared" si="2"/>
        <v>A0</v>
      </c>
      <c r="Q24" s="12">
        <f>'JOC16_18入力シート'!P46</f>
        <v>0</v>
      </c>
    </row>
    <row r="25" spans="1:17" ht="13.5">
      <c r="A25">
        <f>'JOC16_18入力シート'!AX47</f>
        <v>0</v>
      </c>
      <c r="B25" s="12">
        <f>'JOC16_18入力シート'!P47</f>
        <v>0</v>
      </c>
      <c r="D25">
        <f>'JOC16_18入力シート'!AZ47</f>
        <v>0</v>
      </c>
      <c r="E25">
        <f>'JOC16_18入力シート'!BB47</f>
        <v>0</v>
      </c>
      <c r="F25" t="str">
        <f t="shared" si="0"/>
        <v>00</v>
      </c>
      <c r="G25" s="12">
        <f>'JOC16_18入力シート'!P47</f>
        <v>0</v>
      </c>
      <c r="I25">
        <f>'JOC16_18入力シート'!BD47</f>
        <v>0</v>
      </c>
      <c r="J25">
        <f>'JOC16_18入力シート'!BF47</f>
        <v>0</v>
      </c>
      <c r="K25" t="str">
        <f t="shared" si="1"/>
        <v>00</v>
      </c>
      <c r="L25" s="12">
        <f>'JOC16_18入力シート'!P47</f>
        <v>0</v>
      </c>
      <c r="N25" t="str">
        <f>'JOC16_18入力シート'!BH47</f>
        <v>A</v>
      </c>
      <c r="O25">
        <f>'JOC16_18入力シート'!BJ47</f>
        <v>0</v>
      </c>
      <c r="P25" t="str">
        <f t="shared" si="2"/>
        <v>A0</v>
      </c>
      <c r="Q25" s="12">
        <f>'JOC16_18入力シート'!P47</f>
        <v>0</v>
      </c>
    </row>
    <row r="26" spans="1:17" ht="13.5">
      <c r="A26">
        <f>'JOC16_18入力シート'!AX48</f>
        <v>0</v>
      </c>
      <c r="B26" s="12">
        <f>'JOC16_18入力シート'!P48</f>
        <v>0</v>
      </c>
      <c r="D26">
        <f>'JOC16_18入力シート'!AZ48</f>
        <v>0</v>
      </c>
      <c r="E26">
        <f>'JOC16_18入力シート'!BB48</f>
        <v>0</v>
      </c>
      <c r="F26" t="str">
        <f t="shared" si="0"/>
        <v>00</v>
      </c>
      <c r="G26" s="12">
        <f>'JOC16_18入力シート'!P48</f>
        <v>0</v>
      </c>
      <c r="I26">
        <f>'JOC16_18入力シート'!BD48</f>
        <v>0</v>
      </c>
      <c r="J26">
        <f>'JOC16_18入力シート'!BF48</f>
        <v>0</v>
      </c>
      <c r="K26" t="str">
        <f t="shared" si="1"/>
        <v>00</v>
      </c>
      <c r="L26" s="12">
        <f>'JOC16_18入力シート'!P48</f>
        <v>0</v>
      </c>
      <c r="N26" t="str">
        <f>'JOC16_18入力シート'!BH48</f>
        <v>A</v>
      </c>
      <c r="O26">
        <f>'JOC16_18入力シート'!BJ48</f>
        <v>0</v>
      </c>
      <c r="P26" t="str">
        <f t="shared" si="2"/>
        <v>A0</v>
      </c>
      <c r="Q26" s="12">
        <f>'JOC16_18入力シート'!P48</f>
        <v>0</v>
      </c>
    </row>
    <row r="27" spans="1:17" ht="13.5">
      <c r="A27">
        <f>'JOC16_18入力シート'!AX49</f>
        <v>0</v>
      </c>
      <c r="B27" s="12">
        <f>'JOC16_18入力シート'!P49</f>
        <v>0</v>
      </c>
      <c r="D27">
        <f>'JOC16_18入力シート'!AZ49</f>
        <v>0</v>
      </c>
      <c r="E27">
        <f>'JOC16_18入力シート'!BB49</f>
        <v>0</v>
      </c>
      <c r="F27" t="str">
        <f t="shared" si="0"/>
        <v>00</v>
      </c>
      <c r="G27" s="12">
        <f>'JOC16_18入力シート'!P49</f>
        <v>0</v>
      </c>
      <c r="I27">
        <f>'JOC16_18入力シート'!BD49</f>
        <v>0</v>
      </c>
      <c r="J27">
        <f>'JOC16_18入力シート'!BF49</f>
        <v>0</v>
      </c>
      <c r="K27" t="str">
        <f t="shared" si="1"/>
        <v>00</v>
      </c>
      <c r="L27" s="12">
        <f>'JOC16_18入力シート'!P49</f>
        <v>0</v>
      </c>
      <c r="N27" t="str">
        <f>'JOC16_18入力シート'!BH49</f>
        <v>A</v>
      </c>
      <c r="O27">
        <f>'JOC16_18入力シート'!BJ49</f>
        <v>0</v>
      </c>
      <c r="P27" t="str">
        <f t="shared" si="2"/>
        <v>A0</v>
      </c>
      <c r="Q27" s="12">
        <f>'JOC16_18入力シート'!P49</f>
        <v>0</v>
      </c>
    </row>
    <row r="28" spans="1:17" ht="13.5">
      <c r="A28">
        <f>'JOC16_18入力シート'!AX50</f>
        <v>0</v>
      </c>
      <c r="B28" s="12">
        <f>'JOC16_18入力シート'!P50</f>
        <v>0</v>
      </c>
      <c r="D28">
        <f>'JOC16_18入力シート'!AZ50</f>
        <v>0</v>
      </c>
      <c r="E28">
        <f>'JOC16_18入力シート'!BB50</f>
        <v>0</v>
      </c>
      <c r="F28" t="str">
        <f t="shared" si="0"/>
        <v>00</v>
      </c>
      <c r="G28" s="12">
        <f>'JOC16_18入力シート'!P50</f>
        <v>0</v>
      </c>
      <c r="I28">
        <f>'JOC16_18入力シート'!BD50</f>
        <v>0</v>
      </c>
      <c r="J28">
        <f>'JOC16_18入力シート'!BF50</f>
        <v>0</v>
      </c>
      <c r="K28" t="str">
        <f t="shared" si="1"/>
        <v>00</v>
      </c>
      <c r="L28" s="12">
        <f>'JOC16_18入力シート'!P50</f>
        <v>0</v>
      </c>
      <c r="N28" t="str">
        <f>'JOC16_18入力シート'!BH50</f>
        <v>A</v>
      </c>
      <c r="O28">
        <f>'JOC16_18入力シート'!BJ50</f>
        <v>0</v>
      </c>
      <c r="P28" t="str">
        <f t="shared" si="2"/>
        <v>A0</v>
      </c>
      <c r="Q28" s="12">
        <f>'JOC16_18入力シート'!P50</f>
        <v>0</v>
      </c>
    </row>
    <row r="29" spans="1:17" ht="13.5">
      <c r="A29">
        <f>'JOC16_18入力シート'!AX51</f>
        <v>0</v>
      </c>
      <c r="B29" s="12">
        <f>'JOC16_18入力シート'!P51</f>
        <v>0</v>
      </c>
      <c r="D29">
        <f>'JOC16_18入力シート'!AZ51</f>
        <v>0</v>
      </c>
      <c r="E29">
        <f>'JOC16_18入力シート'!BB51</f>
        <v>0</v>
      </c>
      <c r="F29" t="str">
        <f t="shared" si="0"/>
        <v>00</v>
      </c>
      <c r="G29" s="12">
        <f>'JOC16_18入力シート'!P51</f>
        <v>0</v>
      </c>
      <c r="I29">
        <f>'JOC16_18入力シート'!BD51</f>
        <v>0</v>
      </c>
      <c r="J29">
        <f>'JOC16_18入力シート'!BF51</f>
        <v>0</v>
      </c>
      <c r="K29" t="str">
        <f t="shared" si="1"/>
        <v>00</v>
      </c>
      <c r="L29" s="12">
        <f>'JOC16_18入力シート'!P51</f>
        <v>0</v>
      </c>
      <c r="N29" t="str">
        <f>'JOC16_18入力シート'!BH51</f>
        <v>A</v>
      </c>
      <c r="O29">
        <f>'JOC16_18入力シート'!BJ51</f>
        <v>0</v>
      </c>
      <c r="P29" t="str">
        <f t="shared" si="2"/>
        <v>A0</v>
      </c>
      <c r="Q29" s="12">
        <f>'JOC16_18入力シート'!P51</f>
        <v>0</v>
      </c>
    </row>
    <row r="30" spans="1:17" ht="13.5">
      <c r="A30">
        <f>'JOC16_18入力シート'!AX52</f>
        <v>0</v>
      </c>
      <c r="B30" s="12">
        <f>'JOC16_18入力シート'!P52</f>
        <v>0</v>
      </c>
      <c r="D30">
        <f>'JOC16_18入力シート'!AZ52</f>
        <v>0</v>
      </c>
      <c r="E30">
        <f>'JOC16_18入力シート'!BB52</f>
        <v>0</v>
      </c>
      <c r="F30" t="str">
        <f t="shared" si="0"/>
        <v>00</v>
      </c>
      <c r="G30" s="12">
        <f>'JOC16_18入力シート'!P52</f>
        <v>0</v>
      </c>
      <c r="I30">
        <f>'JOC16_18入力シート'!BD52</f>
        <v>0</v>
      </c>
      <c r="J30">
        <f>'JOC16_18入力シート'!BF52</f>
        <v>0</v>
      </c>
      <c r="K30" t="str">
        <f t="shared" si="1"/>
        <v>00</v>
      </c>
      <c r="L30" s="12">
        <f>'JOC16_18入力シート'!P52</f>
        <v>0</v>
      </c>
      <c r="N30" t="str">
        <f>'JOC16_18入力シート'!BH52</f>
        <v>A</v>
      </c>
      <c r="O30">
        <f>'JOC16_18入力シート'!BJ52</f>
        <v>0</v>
      </c>
      <c r="P30" t="str">
        <f t="shared" si="2"/>
        <v>A0</v>
      </c>
      <c r="Q30" s="12">
        <f>'JOC16_18入力シート'!P52</f>
        <v>0</v>
      </c>
    </row>
    <row r="31" spans="1:17" ht="13.5">
      <c r="A31">
        <f>'JOC16_18入力シート'!AX53</f>
        <v>0</v>
      </c>
      <c r="B31" s="12">
        <f>'JOC16_18入力シート'!P53</f>
        <v>0</v>
      </c>
      <c r="D31">
        <f>'JOC16_18入力シート'!AZ53</f>
        <v>0</v>
      </c>
      <c r="E31">
        <f>'JOC16_18入力シート'!BB53</f>
        <v>0</v>
      </c>
      <c r="F31" t="str">
        <f t="shared" si="0"/>
        <v>00</v>
      </c>
      <c r="G31" s="12">
        <f>'JOC16_18入力シート'!P53</f>
        <v>0</v>
      </c>
      <c r="I31">
        <f>'JOC16_18入力シート'!BD53</f>
        <v>0</v>
      </c>
      <c r="J31">
        <f>'JOC16_18入力シート'!BF53</f>
        <v>0</v>
      </c>
      <c r="K31" t="str">
        <f t="shared" si="1"/>
        <v>00</v>
      </c>
      <c r="L31" s="12">
        <f>'JOC16_18入力シート'!P53</f>
        <v>0</v>
      </c>
      <c r="N31" t="str">
        <f>'JOC16_18入力シート'!BH53</f>
        <v>A</v>
      </c>
      <c r="O31">
        <f>'JOC16_18入力シート'!BJ53</f>
        <v>0</v>
      </c>
      <c r="P31" t="str">
        <f t="shared" si="2"/>
        <v>A0</v>
      </c>
      <c r="Q31" s="12">
        <f>'JOC16_18入力シート'!P53</f>
        <v>0</v>
      </c>
    </row>
    <row r="32" spans="1:17" ht="13.5">
      <c r="A32">
        <f>'JOC16_18入力シート'!AX54</f>
        <v>0</v>
      </c>
      <c r="B32" s="12">
        <f>'JOC16_18入力シート'!P54</f>
        <v>0</v>
      </c>
      <c r="D32">
        <f>'JOC16_18入力シート'!AZ54</f>
        <v>0</v>
      </c>
      <c r="E32">
        <f>'JOC16_18入力シート'!BB54</f>
        <v>0</v>
      </c>
      <c r="F32" t="str">
        <f t="shared" si="0"/>
        <v>00</v>
      </c>
      <c r="G32" s="12">
        <f>'JOC16_18入力シート'!P54</f>
        <v>0</v>
      </c>
      <c r="I32">
        <f>'JOC16_18入力シート'!BD54</f>
        <v>0</v>
      </c>
      <c r="J32">
        <f>'JOC16_18入力シート'!BF54</f>
        <v>0</v>
      </c>
      <c r="K32" t="str">
        <f t="shared" si="1"/>
        <v>00</v>
      </c>
      <c r="L32" s="12">
        <f>'JOC16_18入力シート'!P54</f>
        <v>0</v>
      </c>
      <c r="N32" t="str">
        <f>'JOC16_18入力シート'!BH54</f>
        <v>A</v>
      </c>
      <c r="O32">
        <f>'JOC16_18入力シート'!BJ54</f>
        <v>0</v>
      </c>
      <c r="P32" t="str">
        <f t="shared" si="2"/>
        <v>A0</v>
      </c>
      <c r="Q32" s="12">
        <f>'JOC16_18入力シート'!P54</f>
        <v>0</v>
      </c>
    </row>
    <row r="33" spans="1:17" ht="13.5">
      <c r="A33">
        <f>'JOC16_18入力シート'!AX55</f>
        <v>0</v>
      </c>
      <c r="B33" s="12">
        <f>'JOC16_18入力シート'!P55</f>
        <v>0</v>
      </c>
      <c r="D33">
        <f>'JOC16_18入力シート'!AZ55</f>
        <v>0</v>
      </c>
      <c r="E33">
        <f>'JOC16_18入力シート'!BB55</f>
        <v>0</v>
      </c>
      <c r="F33" t="str">
        <f t="shared" si="0"/>
        <v>00</v>
      </c>
      <c r="G33" s="12">
        <f>'JOC16_18入力シート'!P55</f>
        <v>0</v>
      </c>
      <c r="I33">
        <f>'JOC16_18入力シート'!BD55</f>
        <v>0</v>
      </c>
      <c r="J33">
        <f>'JOC16_18入力シート'!BF55</f>
        <v>0</v>
      </c>
      <c r="K33" t="str">
        <f t="shared" si="1"/>
        <v>00</v>
      </c>
      <c r="L33" s="12">
        <f>'JOC16_18入力シート'!P55</f>
        <v>0</v>
      </c>
      <c r="N33" t="str">
        <f>'JOC16_18入力シート'!BH55</f>
        <v>A</v>
      </c>
      <c r="O33">
        <f>'JOC16_18入力シート'!BJ55</f>
        <v>0</v>
      </c>
      <c r="P33" t="str">
        <f t="shared" si="2"/>
        <v>A0</v>
      </c>
      <c r="Q33" s="12">
        <f>'JOC16_18入力シート'!P55</f>
        <v>0</v>
      </c>
    </row>
    <row r="34" spans="1:17" ht="13.5">
      <c r="A34">
        <f>'JOC16_18入力シート'!AX56</f>
        <v>0</v>
      </c>
      <c r="B34" s="12">
        <f>'JOC16_18入力シート'!P56</f>
        <v>0</v>
      </c>
      <c r="D34">
        <f>'JOC16_18入力シート'!AZ56</f>
        <v>0</v>
      </c>
      <c r="E34">
        <f>'JOC16_18入力シート'!BB56</f>
        <v>0</v>
      </c>
      <c r="F34" t="str">
        <f t="shared" si="0"/>
        <v>00</v>
      </c>
      <c r="G34" s="12">
        <f>'JOC16_18入力シート'!P56</f>
        <v>0</v>
      </c>
      <c r="I34">
        <f>'JOC16_18入力シート'!BD56</f>
        <v>0</v>
      </c>
      <c r="J34">
        <f>'JOC16_18入力シート'!BF56</f>
        <v>0</v>
      </c>
      <c r="K34" t="str">
        <f t="shared" si="1"/>
        <v>00</v>
      </c>
      <c r="L34" s="12">
        <f>'JOC16_18入力シート'!P56</f>
        <v>0</v>
      </c>
      <c r="N34" t="str">
        <f>'JOC16_18入力シート'!BH56</f>
        <v>A</v>
      </c>
      <c r="O34">
        <f>'JOC16_18入力シート'!BJ56</f>
        <v>0</v>
      </c>
      <c r="P34" t="str">
        <f t="shared" si="2"/>
        <v>A0</v>
      </c>
      <c r="Q34" s="12">
        <f>'JOC16_18入力シート'!P56</f>
        <v>0</v>
      </c>
    </row>
    <row r="35" spans="1:17" ht="13.5">
      <c r="A35">
        <f>'JOC16_18入力シート'!AX57</f>
        <v>0</v>
      </c>
      <c r="B35" s="12">
        <f>'JOC16_18入力シート'!P57</f>
        <v>0</v>
      </c>
      <c r="D35">
        <f>'JOC16_18入力シート'!AZ57</f>
        <v>0</v>
      </c>
      <c r="E35">
        <f>'JOC16_18入力シート'!BB57</f>
        <v>0</v>
      </c>
      <c r="F35" t="str">
        <f t="shared" si="0"/>
        <v>00</v>
      </c>
      <c r="G35" s="12">
        <f>'JOC16_18入力シート'!P57</f>
        <v>0</v>
      </c>
      <c r="I35">
        <f>'JOC16_18入力シート'!BD57</f>
        <v>0</v>
      </c>
      <c r="J35">
        <f>'JOC16_18入力シート'!BF57</f>
        <v>0</v>
      </c>
      <c r="K35" t="str">
        <f t="shared" si="1"/>
        <v>00</v>
      </c>
      <c r="L35" s="12">
        <f>'JOC16_18入力シート'!P57</f>
        <v>0</v>
      </c>
      <c r="N35" t="str">
        <f>'JOC16_18入力シート'!BH57</f>
        <v>A</v>
      </c>
      <c r="O35">
        <f>'JOC16_18入力シート'!BJ57</f>
        <v>0</v>
      </c>
      <c r="P35" t="str">
        <f t="shared" si="2"/>
        <v>A0</v>
      </c>
      <c r="Q35" s="12">
        <f>'JOC16_18入力シート'!P57</f>
        <v>0</v>
      </c>
    </row>
    <row r="36" spans="1:17" ht="13.5">
      <c r="A36">
        <f>'JOC16_18入力シート'!AX58</f>
        <v>0</v>
      </c>
      <c r="B36" s="12">
        <f>'JOC16_18入力シート'!P58</f>
        <v>0</v>
      </c>
      <c r="D36">
        <f>'JOC16_18入力シート'!AZ58</f>
        <v>0</v>
      </c>
      <c r="E36">
        <f>'JOC16_18入力シート'!BB58</f>
        <v>0</v>
      </c>
      <c r="F36" t="str">
        <f t="shared" si="0"/>
        <v>00</v>
      </c>
      <c r="G36" s="12">
        <f>'JOC16_18入力シート'!P58</f>
        <v>0</v>
      </c>
      <c r="I36">
        <f>'JOC16_18入力シート'!BD58</f>
        <v>0</v>
      </c>
      <c r="J36">
        <f>'JOC16_18入力シート'!BF58</f>
        <v>0</v>
      </c>
      <c r="K36" t="str">
        <f t="shared" si="1"/>
        <v>00</v>
      </c>
      <c r="L36" s="12">
        <f>'JOC16_18入力シート'!P58</f>
        <v>0</v>
      </c>
      <c r="N36" t="str">
        <f>'JOC16_18入力シート'!BH58</f>
        <v>A</v>
      </c>
      <c r="O36">
        <f>'JOC16_18入力シート'!BJ58</f>
        <v>0</v>
      </c>
      <c r="P36" t="str">
        <f t="shared" si="2"/>
        <v>A0</v>
      </c>
      <c r="Q36" s="12">
        <f>'JOC16_18入力シート'!P58</f>
        <v>0</v>
      </c>
    </row>
    <row r="37" spans="1:17" ht="13.5">
      <c r="A37">
        <f>'JOC16_18入力シート'!AX59</f>
        <v>0</v>
      </c>
      <c r="B37" s="12">
        <f>'JOC16_18入力シート'!P59</f>
        <v>0</v>
      </c>
      <c r="D37">
        <f>'JOC16_18入力シート'!AZ59</f>
        <v>0</v>
      </c>
      <c r="E37">
        <f>'JOC16_18入力シート'!BB59</f>
        <v>0</v>
      </c>
      <c r="F37" t="str">
        <f t="shared" si="0"/>
        <v>00</v>
      </c>
      <c r="G37" s="12">
        <f>'JOC16_18入力シート'!P59</f>
        <v>0</v>
      </c>
      <c r="I37">
        <f>'JOC16_18入力シート'!BD59</f>
        <v>0</v>
      </c>
      <c r="J37">
        <f>'JOC16_18入力シート'!BF59</f>
        <v>0</v>
      </c>
      <c r="K37" t="str">
        <f t="shared" si="1"/>
        <v>00</v>
      </c>
      <c r="L37" s="12">
        <f>'JOC16_18入力シート'!P59</f>
        <v>0</v>
      </c>
      <c r="N37" t="str">
        <f>'JOC16_18入力シート'!BH59</f>
        <v>A</v>
      </c>
      <c r="O37">
        <f>'JOC16_18入力シート'!BJ59</f>
        <v>0</v>
      </c>
      <c r="P37" t="str">
        <f t="shared" si="2"/>
        <v>A0</v>
      </c>
      <c r="Q37" s="12">
        <f>'JOC16_18入力シート'!P59</f>
        <v>0</v>
      </c>
    </row>
    <row r="38" spans="1:17" ht="13.5">
      <c r="A38">
        <f>'JOC16_18入力シート'!AX60</f>
        <v>0</v>
      </c>
      <c r="B38" s="12">
        <f>'JOC16_18入力シート'!P60</f>
        <v>0</v>
      </c>
      <c r="D38">
        <f>'JOC16_18入力シート'!AZ60</f>
        <v>0</v>
      </c>
      <c r="E38">
        <f>'JOC16_18入力シート'!BB60</f>
        <v>0</v>
      </c>
      <c r="F38" t="str">
        <f t="shared" si="0"/>
        <v>00</v>
      </c>
      <c r="G38" s="12">
        <f>'JOC16_18入力シート'!P60</f>
        <v>0</v>
      </c>
      <c r="I38">
        <f>'JOC16_18入力シート'!BD60</f>
        <v>0</v>
      </c>
      <c r="J38">
        <f>'JOC16_18入力シート'!BF60</f>
        <v>0</v>
      </c>
      <c r="K38" t="str">
        <f t="shared" si="1"/>
        <v>00</v>
      </c>
      <c r="L38" s="12">
        <f>'JOC16_18入力シート'!P60</f>
        <v>0</v>
      </c>
      <c r="N38" t="str">
        <f>'JOC16_18入力シート'!BH60</f>
        <v>A</v>
      </c>
      <c r="O38">
        <f>'JOC16_18入力シート'!BJ60</f>
        <v>0</v>
      </c>
      <c r="P38" t="str">
        <f t="shared" si="2"/>
        <v>A0</v>
      </c>
      <c r="Q38" s="12">
        <f>'JOC16_18入力シート'!P60</f>
        <v>0</v>
      </c>
    </row>
    <row r="39" spans="1:17" ht="13.5">
      <c r="A39">
        <f>'JOC16_18入力シート'!AX61</f>
        <v>0</v>
      </c>
      <c r="B39" s="12">
        <f>'JOC16_18入力シート'!P61</f>
        <v>0</v>
      </c>
      <c r="D39">
        <f>'JOC16_18入力シート'!AZ61</f>
        <v>0</v>
      </c>
      <c r="E39">
        <f>'JOC16_18入力シート'!BB61</f>
        <v>0</v>
      </c>
      <c r="F39" t="str">
        <f t="shared" si="0"/>
        <v>00</v>
      </c>
      <c r="G39" s="12">
        <f>'JOC16_18入力シート'!P61</f>
        <v>0</v>
      </c>
      <c r="I39">
        <f>'JOC16_18入力シート'!BD61</f>
        <v>0</v>
      </c>
      <c r="J39">
        <f>'JOC16_18入力シート'!BF61</f>
        <v>0</v>
      </c>
      <c r="K39" t="str">
        <f t="shared" si="1"/>
        <v>00</v>
      </c>
      <c r="L39" s="12">
        <f>'JOC16_18入力シート'!P61</f>
        <v>0</v>
      </c>
      <c r="N39" t="str">
        <f>'JOC16_18入力シート'!BH61</f>
        <v>A</v>
      </c>
      <c r="O39">
        <f>'JOC16_18入力シート'!BJ61</f>
        <v>0</v>
      </c>
      <c r="P39" t="str">
        <f t="shared" si="2"/>
        <v>A0</v>
      </c>
      <c r="Q39" s="12">
        <f>'JOC16_18入力シート'!P61</f>
        <v>0</v>
      </c>
    </row>
    <row r="40" spans="1:17" ht="13.5">
      <c r="A40">
        <f>'JOC16_18入力シート'!AX62</f>
        <v>0</v>
      </c>
      <c r="B40" s="12">
        <f>'JOC16_18入力シート'!P62</f>
        <v>0</v>
      </c>
      <c r="D40">
        <f>'JOC16_18入力シート'!AZ62</f>
        <v>0</v>
      </c>
      <c r="E40">
        <f>'JOC16_18入力シート'!BB62</f>
        <v>0</v>
      </c>
      <c r="F40" t="str">
        <f t="shared" si="0"/>
        <v>00</v>
      </c>
      <c r="G40" s="12">
        <f>'JOC16_18入力シート'!P62</f>
        <v>0</v>
      </c>
      <c r="I40">
        <f>'JOC16_18入力シート'!BD62</f>
        <v>0</v>
      </c>
      <c r="J40">
        <f>'JOC16_18入力シート'!BF62</f>
        <v>0</v>
      </c>
      <c r="K40" t="str">
        <f t="shared" si="1"/>
        <v>00</v>
      </c>
      <c r="L40" s="12">
        <f>'JOC16_18入力シート'!P62</f>
        <v>0</v>
      </c>
      <c r="N40" t="str">
        <f>'JOC16_18入力シート'!BH62</f>
        <v>A</v>
      </c>
      <c r="O40">
        <f>'JOC16_18入力シート'!BJ62</f>
        <v>0</v>
      </c>
      <c r="P40" t="str">
        <f t="shared" si="2"/>
        <v>A0</v>
      </c>
      <c r="Q40" s="12">
        <f>'JOC16_18入力シート'!P62</f>
        <v>0</v>
      </c>
    </row>
    <row r="41" spans="1:17" ht="13.5">
      <c r="A41">
        <f>'JOC16_18入力シート'!AX63</f>
        <v>0</v>
      </c>
      <c r="B41" s="12">
        <f>'JOC16_18入力シート'!P63</f>
        <v>0</v>
      </c>
      <c r="D41">
        <f>'JOC16_18入力シート'!AZ63</f>
        <v>0</v>
      </c>
      <c r="E41">
        <f>'JOC16_18入力シート'!BB63</f>
        <v>0</v>
      </c>
      <c r="F41" t="str">
        <f t="shared" si="0"/>
        <v>00</v>
      </c>
      <c r="G41" s="12">
        <f>'JOC16_18入力シート'!P63</f>
        <v>0</v>
      </c>
      <c r="I41">
        <f>'JOC16_18入力シート'!BD63</f>
        <v>0</v>
      </c>
      <c r="J41">
        <f>'JOC16_18入力シート'!BF63</f>
        <v>0</v>
      </c>
      <c r="K41" t="str">
        <f t="shared" si="1"/>
        <v>00</v>
      </c>
      <c r="L41" s="12">
        <f>'JOC16_18入力シート'!P63</f>
        <v>0</v>
      </c>
      <c r="N41" t="str">
        <f>'JOC16_18入力シート'!BH63</f>
        <v>A</v>
      </c>
      <c r="O41">
        <f>'JOC16_18入力シート'!BJ63</f>
        <v>0</v>
      </c>
      <c r="P41" t="str">
        <f t="shared" si="2"/>
        <v>A0</v>
      </c>
      <c r="Q41" s="12">
        <f>'JOC16_18入力シート'!P63</f>
        <v>0</v>
      </c>
    </row>
    <row r="42" spans="1:17" ht="13.5">
      <c r="A42">
        <f>'JOC16_18入力シート'!AX64</f>
        <v>0</v>
      </c>
      <c r="B42" s="12">
        <f>'JOC16_18入力シート'!P64</f>
        <v>0</v>
      </c>
      <c r="D42">
        <f>'JOC16_18入力シート'!AZ64</f>
        <v>0</v>
      </c>
      <c r="E42">
        <f>'JOC16_18入力シート'!BB64</f>
        <v>0</v>
      </c>
      <c r="F42" t="str">
        <f t="shared" si="0"/>
        <v>00</v>
      </c>
      <c r="G42" s="12">
        <f>'JOC16_18入力シート'!P64</f>
        <v>0</v>
      </c>
      <c r="I42">
        <f>'JOC16_18入力シート'!BD64</f>
        <v>0</v>
      </c>
      <c r="J42">
        <f>'JOC16_18入力シート'!BF64</f>
        <v>0</v>
      </c>
      <c r="K42" t="str">
        <f t="shared" si="1"/>
        <v>00</v>
      </c>
      <c r="L42" s="12">
        <f>'JOC16_18入力シート'!P64</f>
        <v>0</v>
      </c>
      <c r="N42" t="str">
        <f>'JOC16_18入力シート'!BH64</f>
        <v>A</v>
      </c>
      <c r="O42">
        <f>'JOC16_18入力シート'!BJ64</f>
        <v>0</v>
      </c>
      <c r="P42" t="str">
        <f t="shared" si="2"/>
        <v>A0</v>
      </c>
      <c r="Q42" s="12">
        <f>'JOC16_18入力シート'!P64</f>
        <v>0</v>
      </c>
    </row>
    <row r="43" spans="1:17" ht="13.5">
      <c r="A43">
        <f>'JOC16_18入力シート'!AX65</f>
        <v>0</v>
      </c>
      <c r="B43" s="12">
        <f>'JOC16_18入力シート'!P65</f>
        <v>0</v>
      </c>
      <c r="D43">
        <f>'JOC16_18入力シート'!AZ65</f>
        <v>0</v>
      </c>
      <c r="E43">
        <f>'JOC16_18入力シート'!BB65</f>
        <v>0</v>
      </c>
      <c r="F43" t="str">
        <f t="shared" si="0"/>
        <v>00</v>
      </c>
      <c r="G43" s="12">
        <f>'JOC16_18入力シート'!P65</f>
        <v>0</v>
      </c>
      <c r="I43">
        <f>'JOC16_18入力シート'!BD65</f>
        <v>0</v>
      </c>
      <c r="J43">
        <f>'JOC16_18入力シート'!BF65</f>
        <v>0</v>
      </c>
      <c r="K43" t="str">
        <f t="shared" si="1"/>
        <v>00</v>
      </c>
      <c r="L43" s="12">
        <f>'JOC16_18入力シート'!P65</f>
        <v>0</v>
      </c>
      <c r="N43" t="str">
        <f>'JOC16_18入力シート'!BH65</f>
        <v>A</v>
      </c>
      <c r="O43">
        <f>'JOC16_18入力シート'!BJ65</f>
        <v>0</v>
      </c>
      <c r="P43" t="str">
        <f t="shared" si="2"/>
        <v>A0</v>
      </c>
      <c r="Q43" s="12">
        <f>'JOC16_18入力シート'!P65</f>
        <v>0</v>
      </c>
    </row>
    <row r="44" spans="1:17" ht="13.5">
      <c r="A44">
        <f>'JOC16_18入力シート'!AX66</f>
        <v>0</v>
      </c>
      <c r="B44" s="12">
        <f>'JOC16_18入力シート'!P66</f>
        <v>0</v>
      </c>
      <c r="D44">
        <f>'JOC16_18入力シート'!AZ66</f>
        <v>0</v>
      </c>
      <c r="E44">
        <f>'JOC16_18入力シート'!BB66</f>
        <v>0</v>
      </c>
      <c r="F44" t="str">
        <f t="shared" si="0"/>
        <v>00</v>
      </c>
      <c r="G44" s="12">
        <f>'JOC16_18入力シート'!P66</f>
        <v>0</v>
      </c>
      <c r="I44">
        <f>'JOC16_18入力シート'!BD66</f>
        <v>0</v>
      </c>
      <c r="J44">
        <f>'JOC16_18入力シート'!BF66</f>
        <v>0</v>
      </c>
      <c r="K44" t="str">
        <f t="shared" si="1"/>
        <v>00</v>
      </c>
      <c r="L44" s="12">
        <f>'JOC16_18入力シート'!P66</f>
        <v>0</v>
      </c>
      <c r="N44" t="str">
        <f>'JOC16_18入力シート'!BH66</f>
        <v>A</v>
      </c>
      <c r="O44">
        <f>'JOC16_18入力シート'!BJ66</f>
        <v>0</v>
      </c>
      <c r="P44" t="str">
        <f t="shared" si="2"/>
        <v>A0</v>
      </c>
      <c r="Q44" s="12">
        <f>'JOC16_18入力シート'!P66</f>
        <v>0</v>
      </c>
    </row>
    <row r="45" spans="1:17" ht="13.5">
      <c r="A45">
        <f>'JOC16_18入力シート'!AX67</f>
        <v>0</v>
      </c>
      <c r="B45" s="12">
        <f>'JOC16_18入力シート'!P67</f>
        <v>0</v>
      </c>
      <c r="D45">
        <f>'JOC16_18入力シート'!AZ67</f>
        <v>0</v>
      </c>
      <c r="E45">
        <f>'JOC16_18入力シート'!BB67</f>
        <v>0</v>
      </c>
      <c r="F45" t="str">
        <f t="shared" si="0"/>
        <v>00</v>
      </c>
      <c r="G45" s="12">
        <f>'JOC16_18入力シート'!P67</f>
        <v>0</v>
      </c>
      <c r="I45">
        <f>'JOC16_18入力シート'!BD67</f>
        <v>0</v>
      </c>
      <c r="J45">
        <f>'JOC16_18入力シート'!BF67</f>
        <v>0</v>
      </c>
      <c r="K45" t="str">
        <f t="shared" si="1"/>
        <v>00</v>
      </c>
      <c r="L45" s="12">
        <f>'JOC16_18入力シート'!P67</f>
        <v>0</v>
      </c>
      <c r="N45" t="str">
        <f>'JOC16_18入力シート'!BH67</f>
        <v>A</v>
      </c>
      <c r="O45">
        <f>'JOC16_18入力シート'!BJ67</f>
        <v>0</v>
      </c>
      <c r="P45" t="str">
        <f t="shared" si="2"/>
        <v>A0</v>
      </c>
      <c r="Q45" s="12">
        <f>'JOC16_18入力シート'!P67</f>
        <v>0</v>
      </c>
    </row>
    <row r="46" spans="1:17" ht="13.5">
      <c r="A46">
        <f>'JOC16_18入力シート'!AX68</f>
        <v>0</v>
      </c>
      <c r="B46" s="12">
        <f>'JOC16_18入力シート'!P68</f>
        <v>0</v>
      </c>
      <c r="D46">
        <f>'JOC16_18入力シート'!AZ68</f>
        <v>0</v>
      </c>
      <c r="E46">
        <f>'JOC16_18入力シート'!BB68</f>
        <v>0</v>
      </c>
      <c r="F46" t="str">
        <f t="shared" si="0"/>
        <v>00</v>
      </c>
      <c r="G46" s="12">
        <f>'JOC16_18入力シート'!P68</f>
        <v>0</v>
      </c>
      <c r="I46">
        <f>'JOC16_18入力シート'!BD68</f>
        <v>0</v>
      </c>
      <c r="J46">
        <f>'JOC16_18入力シート'!BF68</f>
        <v>0</v>
      </c>
      <c r="K46" t="str">
        <f t="shared" si="1"/>
        <v>00</v>
      </c>
      <c r="L46" s="12">
        <f>'JOC16_18入力シート'!P68</f>
        <v>0</v>
      </c>
      <c r="N46" t="str">
        <f>'JOC16_18入力シート'!BH68</f>
        <v>A</v>
      </c>
      <c r="O46">
        <f>'JOC16_18入力シート'!BJ68</f>
        <v>0</v>
      </c>
      <c r="P46" t="str">
        <f t="shared" si="2"/>
        <v>A0</v>
      </c>
      <c r="Q46" s="12">
        <f>'JOC16_18入力シート'!P68</f>
        <v>0</v>
      </c>
    </row>
    <row r="47" spans="1:17" ht="13.5">
      <c r="A47">
        <f>'JOC16_18入力シート'!AX69</f>
        <v>0</v>
      </c>
      <c r="B47" s="12">
        <f>'JOC16_18入力シート'!P69</f>
        <v>0</v>
      </c>
      <c r="D47">
        <f>'JOC16_18入力シート'!AZ69</f>
        <v>0</v>
      </c>
      <c r="E47">
        <f>'JOC16_18入力シート'!BB69</f>
        <v>0</v>
      </c>
      <c r="F47" t="str">
        <f t="shared" si="0"/>
        <v>00</v>
      </c>
      <c r="G47" s="12">
        <f>'JOC16_18入力シート'!P69</f>
        <v>0</v>
      </c>
      <c r="I47">
        <f>'JOC16_18入力シート'!BD69</f>
        <v>0</v>
      </c>
      <c r="J47">
        <f>'JOC16_18入力シート'!BF69</f>
        <v>0</v>
      </c>
      <c r="K47" t="str">
        <f t="shared" si="1"/>
        <v>00</v>
      </c>
      <c r="L47" s="12">
        <f>'JOC16_18入力シート'!P69</f>
        <v>0</v>
      </c>
      <c r="N47" t="str">
        <f>'JOC16_18入力シート'!BH69</f>
        <v>A</v>
      </c>
      <c r="O47">
        <f>'JOC16_18入力シート'!BJ69</f>
        <v>0</v>
      </c>
      <c r="P47" t="str">
        <f t="shared" si="2"/>
        <v>A0</v>
      </c>
      <c r="Q47" s="12">
        <f>'JOC16_18入力シート'!P69</f>
        <v>0</v>
      </c>
    </row>
    <row r="48" spans="1:17" ht="13.5">
      <c r="A48">
        <f>'JOC16_18入力シート'!AX70</f>
        <v>0</v>
      </c>
      <c r="B48" s="12">
        <f>'JOC16_18入力シート'!P70</f>
        <v>0</v>
      </c>
      <c r="D48">
        <f>'JOC16_18入力シート'!AZ70</f>
        <v>0</v>
      </c>
      <c r="E48">
        <f>'JOC16_18入力シート'!BB70</f>
        <v>0</v>
      </c>
      <c r="F48" t="str">
        <f t="shared" si="0"/>
        <v>00</v>
      </c>
      <c r="G48" s="12">
        <f>'JOC16_18入力シート'!P70</f>
        <v>0</v>
      </c>
      <c r="I48">
        <f>'JOC16_18入力シート'!BD70</f>
        <v>0</v>
      </c>
      <c r="J48">
        <f>'JOC16_18入力シート'!BF70</f>
        <v>0</v>
      </c>
      <c r="K48" t="str">
        <f t="shared" si="1"/>
        <v>00</v>
      </c>
      <c r="L48" s="12">
        <f>'JOC16_18入力シート'!P70</f>
        <v>0</v>
      </c>
      <c r="N48" t="str">
        <f>'JOC16_18入力シート'!BH70</f>
        <v>A</v>
      </c>
      <c r="O48">
        <f>'JOC16_18入力シート'!BJ70</f>
        <v>0</v>
      </c>
      <c r="P48" t="str">
        <f t="shared" si="2"/>
        <v>A0</v>
      </c>
      <c r="Q48" s="12">
        <f>'JOC16_18入力シート'!P70</f>
        <v>0</v>
      </c>
    </row>
    <row r="49" spans="1:17" ht="13.5">
      <c r="A49">
        <f>'JOC16_18入力シート'!AX71</f>
        <v>0</v>
      </c>
      <c r="B49" s="12">
        <f>'JOC16_18入力シート'!P71</f>
        <v>0</v>
      </c>
      <c r="D49">
        <f>'JOC16_18入力シート'!AZ71</f>
        <v>0</v>
      </c>
      <c r="E49">
        <f>'JOC16_18入力シート'!BB71</f>
        <v>0</v>
      </c>
      <c r="F49" t="str">
        <f t="shared" si="0"/>
        <v>00</v>
      </c>
      <c r="G49" s="12">
        <f>'JOC16_18入力シート'!P71</f>
        <v>0</v>
      </c>
      <c r="I49">
        <f>'JOC16_18入力シート'!BD71</f>
        <v>0</v>
      </c>
      <c r="J49">
        <f>'JOC16_18入力シート'!BF71</f>
        <v>0</v>
      </c>
      <c r="K49" t="str">
        <f t="shared" si="1"/>
        <v>00</v>
      </c>
      <c r="L49" s="12">
        <f>'JOC16_18入力シート'!P71</f>
        <v>0</v>
      </c>
      <c r="N49" t="str">
        <f>'JOC16_18入力シート'!BH71</f>
        <v>A</v>
      </c>
      <c r="O49">
        <f>'JOC16_18入力シート'!BJ71</f>
        <v>0</v>
      </c>
      <c r="P49" t="str">
        <f t="shared" si="2"/>
        <v>A0</v>
      </c>
      <c r="Q49" s="12">
        <f>'JOC16_18入力シート'!P71</f>
        <v>0</v>
      </c>
    </row>
    <row r="50" spans="1:17" ht="13.5">
      <c r="A50">
        <f>'JOC16_18入力シート'!AX72</f>
        <v>0</v>
      </c>
      <c r="B50" s="12">
        <f>'JOC16_18入力シート'!P72</f>
        <v>0</v>
      </c>
      <c r="D50">
        <f>'JOC16_18入力シート'!AZ72</f>
        <v>0</v>
      </c>
      <c r="E50">
        <f>'JOC16_18入力シート'!BB72</f>
        <v>0</v>
      </c>
      <c r="F50" t="str">
        <f t="shared" si="0"/>
        <v>00</v>
      </c>
      <c r="G50" s="12">
        <f>'JOC16_18入力シート'!P72</f>
        <v>0</v>
      </c>
      <c r="I50">
        <f>'JOC16_18入力シート'!BD72</f>
        <v>0</v>
      </c>
      <c r="J50">
        <f>'JOC16_18入力シート'!BF72</f>
        <v>0</v>
      </c>
      <c r="K50" t="str">
        <f t="shared" si="1"/>
        <v>00</v>
      </c>
      <c r="L50" s="12">
        <f>'JOC16_18入力シート'!P72</f>
        <v>0</v>
      </c>
      <c r="N50" t="str">
        <f>'JOC16_18入力シート'!BH72</f>
        <v>A</v>
      </c>
      <c r="O50">
        <f>'JOC16_18入力シート'!BJ72</f>
        <v>0</v>
      </c>
      <c r="P50" t="str">
        <f t="shared" si="2"/>
        <v>A0</v>
      </c>
      <c r="Q50" s="12">
        <f>'JOC16_18入力シート'!P72</f>
        <v>0</v>
      </c>
    </row>
    <row r="51" spans="1:17" ht="13.5">
      <c r="A51">
        <f>'JOC16_18入力シート'!AX73</f>
        <v>0</v>
      </c>
      <c r="B51" s="12">
        <f>'JOC16_18入力シート'!P73</f>
        <v>0</v>
      </c>
      <c r="D51">
        <f>'JOC16_18入力シート'!AZ73</f>
        <v>0</v>
      </c>
      <c r="E51">
        <f>'JOC16_18入力シート'!BB73</f>
        <v>0</v>
      </c>
      <c r="F51" t="str">
        <f t="shared" si="0"/>
        <v>00</v>
      </c>
      <c r="G51" s="12">
        <f>'JOC16_18入力シート'!P73</f>
        <v>0</v>
      </c>
      <c r="I51">
        <f>'JOC16_18入力シート'!BD73</f>
        <v>0</v>
      </c>
      <c r="J51">
        <f>'JOC16_18入力シート'!BF73</f>
        <v>0</v>
      </c>
      <c r="K51" t="str">
        <f t="shared" si="1"/>
        <v>00</v>
      </c>
      <c r="L51" s="12">
        <f>'JOC16_18入力シート'!P73</f>
        <v>0</v>
      </c>
      <c r="N51" t="str">
        <f>'JOC16_18入力シート'!BH73</f>
        <v>A</v>
      </c>
      <c r="O51">
        <f>'JOC16_18入力シート'!BJ73</f>
        <v>0</v>
      </c>
      <c r="P51" t="str">
        <f t="shared" si="2"/>
        <v>A0</v>
      </c>
      <c r="Q51" s="12">
        <f>'JOC16_18入力シート'!P73</f>
        <v>0</v>
      </c>
    </row>
    <row r="52" spans="1:17" ht="13.5">
      <c r="A52">
        <f>'JOC16_18入力シート'!AX74</f>
        <v>0</v>
      </c>
      <c r="B52" s="12">
        <f>'JOC16_18入力シート'!P74</f>
        <v>0</v>
      </c>
      <c r="D52">
        <f>'JOC16_18入力シート'!AZ74</f>
        <v>0</v>
      </c>
      <c r="E52">
        <f>'JOC16_18入力シート'!BB74</f>
        <v>0</v>
      </c>
      <c r="F52" t="str">
        <f t="shared" si="0"/>
        <v>00</v>
      </c>
      <c r="G52" s="12">
        <f>'JOC16_18入力シート'!P74</f>
        <v>0</v>
      </c>
      <c r="I52">
        <f>'JOC16_18入力シート'!BD74</f>
        <v>0</v>
      </c>
      <c r="J52">
        <f>'JOC16_18入力シート'!BF74</f>
        <v>0</v>
      </c>
      <c r="K52" t="str">
        <f t="shared" si="1"/>
        <v>00</v>
      </c>
      <c r="L52" s="12">
        <f>'JOC16_18入力シート'!P74</f>
        <v>0</v>
      </c>
      <c r="N52" t="str">
        <f>'JOC16_18入力シート'!BH74</f>
        <v>A</v>
      </c>
      <c r="O52">
        <f>'JOC16_18入力シート'!BJ74</f>
        <v>0</v>
      </c>
      <c r="P52" t="str">
        <f t="shared" si="2"/>
        <v>A0</v>
      </c>
      <c r="Q52" s="12">
        <f>'JOC16_18入力シート'!P74</f>
        <v>0</v>
      </c>
    </row>
    <row r="53" spans="1:17" ht="13.5">
      <c r="A53">
        <f>'JOC16_18入力シート'!AX75</f>
        <v>0</v>
      </c>
      <c r="B53" s="12">
        <f>'JOC16_18入力シート'!P75</f>
        <v>0</v>
      </c>
      <c r="D53">
        <f>'JOC16_18入力シート'!AZ75</f>
        <v>0</v>
      </c>
      <c r="E53">
        <f>'JOC16_18入力シート'!BB75</f>
        <v>0</v>
      </c>
      <c r="F53" t="str">
        <f t="shared" si="0"/>
        <v>00</v>
      </c>
      <c r="G53" s="12">
        <f>'JOC16_18入力シート'!P75</f>
        <v>0</v>
      </c>
      <c r="I53">
        <f>'JOC16_18入力シート'!BD75</f>
        <v>0</v>
      </c>
      <c r="J53">
        <f>'JOC16_18入力シート'!BF75</f>
        <v>0</v>
      </c>
      <c r="K53" t="str">
        <f t="shared" si="1"/>
        <v>00</v>
      </c>
      <c r="L53" s="12">
        <f>'JOC16_18入力シート'!P75</f>
        <v>0</v>
      </c>
      <c r="N53" t="str">
        <f>'JOC16_18入力シート'!BH75</f>
        <v>A</v>
      </c>
      <c r="O53">
        <f>'JOC16_18入力シート'!BJ75</f>
        <v>0</v>
      </c>
      <c r="P53" t="str">
        <f t="shared" si="2"/>
        <v>A0</v>
      </c>
      <c r="Q53" s="12">
        <f>'JOC16_18入力シート'!P75</f>
        <v>0</v>
      </c>
    </row>
    <row r="54" spans="1:17" ht="13.5">
      <c r="A54">
        <f>'JOC16_18入力シート'!AX76</f>
        <v>0</v>
      </c>
      <c r="B54" s="12">
        <f>'JOC16_18入力シート'!P76</f>
        <v>0</v>
      </c>
      <c r="D54">
        <f>'JOC16_18入力シート'!AZ76</f>
        <v>0</v>
      </c>
      <c r="E54">
        <f>'JOC16_18入力シート'!BB76</f>
        <v>0</v>
      </c>
      <c r="F54" t="str">
        <f t="shared" si="0"/>
        <v>00</v>
      </c>
      <c r="G54" s="12">
        <f>'JOC16_18入力シート'!P76</f>
        <v>0</v>
      </c>
      <c r="I54">
        <f>'JOC16_18入力シート'!BD76</f>
        <v>0</v>
      </c>
      <c r="J54">
        <f>'JOC16_18入力シート'!BF76</f>
        <v>0</v>
      </c>
      <c r="K54" t="str">
        <f t="shared" si="1"/>
        <v>00</v>
      </c>
      <c r="L54" s="12">
        <f>'JOC16_18入力シート'!P76</f>
        <v>0</v>
      </c>
      <c r="N54" t="str">
        <f>'JOC16_18入力シート'!BH76</f>
        <v>A</v>
      </c>
      <c r="O54">
        <f>'JOC16_18入力シート'!BJ76</f>
        <v>0</v>
      </c>
      <c r="P54" t="str">
        <f t="shared" si="2"/>
        <v>A0</v>
      </c>
      <c r="Q54" s="12">
        <f>'JOC16_18入力シート'!P76</f>
        <v>0</v>
      </c>
    </row>
    <row r="55" spans="1:17" ht="13.5">
      <c r="A55">
        <f>'JOC16_18入力シート'!AX77</f>
        <v>0</v>
      </c>
      <c r="B55" s="12">
        <f>'JOC16_18入力シート'!P77</f>
        <v>0</v>
      </c>
      <c r="D55">
        <f>'JOC16_18入力シート'!AZ77</f>
        <v>0</v>
      </c>
      <c r="E55">
        <f>'JOC16_18入力シート'!BB77</f>
        <v>0</v>
      </c>
      <c r="F55" t="str">
        <f t="shared" si="0"/>
        <v>00</v>
      </c>
      <c r="G55" s="12">
        <f>'JOC16_18入力シート'!P77</f>
        <v>0</v>
      </c>
      <c r="I55">
        <f>'JOC16_18入力シート'!BD77</f>
        <v>0</v>
      </c>
      <c r="J55">
        <f>'JOC16_18入力シート'!BF77</f>
        <v>0</v>
      </c>
      <c r="K55" t="str">
        <f t="shared" si="1"/>
        <v>00</v>
      </c>
      <c r="L55" s="12">
        <f>'JOC16_18入力シート'!P77</f>
        <v>0</v>
      </c>
      <c r="N55" t="str">
        <f>'JOC16_18入力シート'!BH77</f>
        <v>A</v>
      </c>
      <c r="O55">
        <f>'JOC16_18入力シート'!BJ77</f>
        <v>0</v>
      </c>
      <c r="P55" t="str">
        <f t="shared" si="2"/>
        <v>A0</v>
      </c>
      <c r="Q55" s="12">
        <f>'JOC16_18入力シート'!P77</f>
        <v>0</v>
      </c>
    </row>
    <row r="56" spans="1:17" ht="13.5">
      <c r="A56">
        <f>'JOC16_18入力シート'!AX78</f>
        <v>0</v>
      </c>
      <c r="B56" s="12">
        <f>'JOC16_18入力シート'!P78</f>
        <v>0</v>
      </c>
      <c r="D56">
        <f>'JOC16_18入力シート'!AZ78</f>
        <v>0</v>
      </c>
      <c r="E56">
        <f>'JOC16_18入力シート'!BB78</f>
        <v>0</v>
      </c>
      <c r="F56" t="str">
        <f t="shared" si="0"/>
        <v>00</v>
      </c>
      <c r="G56" s="12">
        <f>'JOC16_18入力シート'!P78</f>
        <v>0</v>
      </c>
      <c r="I56">
        <f>'JOC16_18入力シート'!BD78</f>
        <v>0</v>
      </c>
      <c r="J56">
        <f>'JOC16_18入力シート'!BF78</f>
        <v>0</v>
      </c>
      <c r="K56" t="str">
        <f t="shared" si="1"/>
        <v>00</v>
      </c>
      <c r="L56" s="12">
        <f>'JOC16_18入力シート'!P78</f>
        <v>0</v>
      </c>
      <c r="N56" t="str">
        <f>'JOC16_18入力シート'!BH78</f>
        <v>A</v>
      </c>
      <c r="O56">
        <f>'JOC16_18入力シート'!BJ78</f>
        <v>0</v>
      </c>
      <c r="P56" t="str">
        <f t="shared" si="2"/>
        <v>A0</v>
      </c>
      <c r="Q56" s="12">
        <f>'JOC16_18入力シート'!P78</f>
        <v>0</v>
      </c>
    </row>
    <row r="57" spans="1:17" ht="13.5">
      <c r="A57">
        <f>'JOC16_18入力シート'!AX79</f>
        <v>0</v>
      </c>
      <c r="B57" s="12">
        <f>'JOC16_18入力シート'!P79</f>
        <v>0</v>
      </c>
      <c r="D57">
        <f>'JOC16_18入力シート'!AZ79</f>
        <v>0</v>
      </c>
      <c r="E57">
        <f>'JOC16_18入力シート'!BB79</f>
        <v>0</v>
      </c>
      <c r="F57" t="str">
        <f t="shared" si="0"/>
        <v>00</v>
      </c>
      <c r="G57" s="12">
        <f>'JOC16_18入力シート'!P79</f>
        <v>0</v>
      </c>
      <c r="I57">
        <f>'JOC16_18入力シート'!BD79</f>
        <v>0</v>
      </c>
      <c r="J57">
        <f>'JOC16_18入力シート'!BF79</f>
        <v>0</v>
      </c>
      <c r="K57" t="str">
        <f t="shared" si="1"/>
        <v>00</v>
      </c>
      <c r="L57" s="12">
        <f>'JOC16_18入力シート'!P79</f>
        <v>0</v>
      </c>
      <c r="N57" t="str">
        <f>'JOC16_18入力シート'!BH79</f>
        <v>A</v>
      </c>
      <c r="O57">
        <f>'JOC16_18入力シート'!BJ79</f>
        <v>0</v>
      </c>
      <c r="P57" t="str">
        <f t="shared" si="2"/>
        <v>A0</v>
      </c>
      <c r="Q57" s="12">
        <f>'JOC16_18入力シート'!P79</f>
        <v>0</v>
      </c>
    </row>
    <row r="58" spans="1:17" ht="13.5">
      <c r="A58">
        <f>'JOC16_18入力シート'!AX80</f>
        <v>0</v>
      </c>
      <c r="B58" s="12">
        <f>'JOC16_18入力シート'!P80</f>
        <v>0</v>
      </c>
      <c r="D58">
        <f>'JOC16_18入力シート'!AZ80</f>
        <v>0</v>
      </c>
      <c r="E58">
        <f>'JOC16_18入力シート'!BB80</f>
        <v>0</v>
      </c>
      <c r="F58" t="str">
        <f t="shared" si="0"/>
        <v>00</v>
      </c>
      <c r="G58" s="12">
        <f>'JOC16_18入力シート'!P80</f>
        <v>0</v>
      </c>
      <c r="I58">
        <f>'JOC16_18入力シート'!BD80</f>
        <v>0</v>
      </c>
      <c r="J58">
        <f>'JOC16_18入力シート'!BF80</f>
        <v>0</v>
      </c>
      <c r="K58" t="str">
        <f t="shared" si="1"/>
        <v>00</v>
      </c>
      <c r="L58" s="12">
        <f>'JOC16_18入力シート'!P80</f>
        <v>0</v>
      </c>
      <c r="N58" t="str">
        <f>'JOC16_18入力シート'!BH80</f>
        <v>A</v>
      </c>
      <c r="O58">
        <f>'JOC16_18入力シート'!BJ80</f>
        <v>0</v>
      </c>
      <c r="P58" t="str">
        <f t="shared" si="2"/>
        <v>A0</v>
      </c>
      <c r="Q58" s="12">
        <f>'JOC16_18入力シート'!P80</f>
        <v>0</v>
      </c>
    </row>
    <row r="59" spans="1:17" ht="13.5">
      <c r="A59">
        <f>'JOC16_18入力シート'!AX81</f>
        <v>0</v>
      </c>
      <c r="B59" s="12">
        <f>'JOC16_18入力シート'!P81</f>
        <v>0</v>
      </c>
      <c r="D59">
        <f>'JOC16_18入力シート'!AZ81</f>
        <v>0</v>
      </c>
      <c r="E59">
        <f>'JOC16_18入力シート'!BB81</f>
        <v>0</v>
      </c>
      <c r="F59" t="str">
        <f t="shared" si="0"/>
        <v>00</v>
      </c>
      <c r="G59" s="12">
        <f>'JOC16_18入力シート'!P81</f>
        <v>0</v>
      </c>
      <c r="I59">
        <f>'JOC16_18入力シート'!BD81</f>
        <v>0</v>
      </c>
      <c r="J59">
        <f>'JOC16_18入力シート'!BF81</f>
        <v>0</v>
      </c>
      <c r="K59" t="str">
        <f t="shared" si="1"/>
        <v>00</v>
      </c>
      <c r="L59" s="12">
        <f>'JOC16_18入力シート'!P81</f>
        <v>0</v>
      </c>
      <c r="N59" t="str">
        <f>'JOC16_18入力シート'!BH81</f>
        <v>A</v>
      </c>
      <c r="O59">
        <f>'JOC16_18入力シート'!BJ81</f>
        <v>0</v>
      </c>
      <c r="P59" t="str">
        <f t="shared" si="2"/>
        <v>A0</v>
      </c>
      <c r="Q59" s="12">
        <f>'JOC16_18入力シート'!P81</f>
        <v>0</v>
      </c>
    </row>
    <row r="60" spans="1:17" ht="13.5">
      <c r="A60">
        <f>'JOC16_18入力シート'!AX82</f>
        <v>0</v>
      </c>
      <c r="B60" s="12">
        <f>'JOC16_18入力シート'!P82</f>
        <v>0</v>
      </c>
      <c r="D60">
        <f>'JOC16_18入力シート'!AZ82</f>
        <v>0</v>
      </c>
      <c r="E60">
        <f>'JOC16_18入力シート'!BB82</f>
        <v>0</v>
      </c>
      <c r="F60" t="str">
        <f t="shared" si="0"/>
        <v>00</v>
      </c>
      <c r="G60" s="12">
        <f>'JOC16_18入力シート'!P82</f>
        <v>0</v>
      </c>
      <c r="I60">
        <f>'JOC16_18入力シート'!BD82</f>
        <v>0</v>
      </c>
      <c r="J60">
        <f>'JOC16_18入力シート'!BF82</f>
        <v>0</v>
      </c>
      <c r="K60" t="str">
        <f t="shared" si="1"/>
        <v>00</v>
      </c>
      <c r="L60" s="12">
        <f>'JOC16_18入力シート'!P82</f>
        <v>0</v>
      </c>
      <c r="N60" t="str">
        <f>'JOC16_18入力シート'!BH82</f>
        <v>A</v>
      </c>
      <c r="O60">
        <f>'JOC16_18入力シート'!BJ82</f>
        <v>0</v>
      </c>
      <c r="P60" t="str">
        <f t="shared" si="2"/>
        <v>A0</v>
      </c>
      <c r="Q60" s="12">
        <f>'JOC16_18入力シート'!P82</f>
        <v>0</v>
      </c>
    </row>
    <row r="61" spans="1:17" ht="13.5">
      <c r="A61">
        <f>'JOC16_18入力シート'!AX83</f>
        <v>0</v>
      </c>
      <c r="B61" s="12">
        <f>'JOC16_18入力シート'!P83</f>
        <v>0</v>
      </c>
      <c r="D61">
        <f>'JOC16_18入力シート'!AZ83</f>
        <v>0</v>
      </c>
      <c r="E61">
        <f>'JOC16_18入力シート'!BB83</f>
        <v>0</v>
      </c>
      <c r="F61" t="str">
        <f t="shared" si="0"/>
        <v>00</v>
      </c>
      <c r="G61" s="12">
        <f>'JOC16_18入力シート'!P83</f>
        <v>0</v>
      </c>
      <c r="I61">
        <f>'JOC16_18入力シート'!BD83</f>
        <v>0</v>
      </c>
      <c r="J61">
        <f>'JOC16_18入力シート'!BF83</f>
        <v>0</v>
      </c>
      <c r="K61" t="str">
        <f t="shared" si="1"/>
        <v>00</v>
      </c>
      <c r="L61" s="12">
        <f>'JOC16_18入力シート'!P83</f>
        <v>0</v>
      </c>
      <c r="N61" t="str">
        <f>'JOC16_18入力シート'!BH83</f>
        <v>A</v>
      </c>
      <c r="O61">
        <f>'JOC16_18入力シート'!BJ83</f>
        <v>0</v>
      </c>
      <c r="P61" t="str">
        <f t="shared" si="2"/>
        <v>A0</v>
      </c>
      <c r="Q61" s="12">
        <f>'JOC16_18入力シート'!P83</f>
        <v>0</v>
      </c>
    </row>
    <row r="62" spans="1:17" ht="13.5">
      <c r="A62">
        <f>'JOC16_18入力シート'!AX84</f>
        <v>0</v>
      </c>
      <c r="B62" s="12">
        <f>'JOC16_18入力シート'!P84</f>
        <v>0</v>
      </c>
      <c r="D62">
        <f>'JOC16_18入力シート'!AZ84</f>
        <v>0</v>
      </c>
      <c r="E62">
        <f>'JOC16_18入力シート'!BB84</f>
        <v>0</v>
      </c>
      <c r="F62" t="str">
        <f t="shared" si="0"/>
        <v>00</v>
      </c>
      <c r="G62" s="12">
        <f>'JOC16_18入力シート'!P84</f>
        <v>0</v>
      </c>
      <c r="I62">
        <f>'JOC16_18入力シート'!BD84</f>
        <v>0</v>
      </c>
      <c r="J62">
        <f>'JOC16_18入力シート'!BF84</f>
        <v>0</v>
      </c>
      <c r="K62" t="str">
        <f t="shared" si="1"/>
        <v>00</v>
      </c>
      <c r="L62" s="12">
        <f>'JOC16_18入力シート'!P84</f>
        <v>0</v>
      </c>
      <c r="N62" t="str">
        <f>'JOC16_18入力シート'!BH84</f>
        <v>A</v>
      </c>
      <c r="O62">
        <f>'JOC16_18入力シート'!BJ84</f>
        <v>0</v>
      </c>
      <c r="P62" t="str">
        <f t="shared" si="2"/>
        <v>A0</v>
      </c>
      <c r="Q62" s="12">
        <f>'JOC16_18入力シート'!P84</f>
        <v>0</v>
      </c>
    </row>
    <row r="63" spans="1:17" ht="13.5">
      <c r="A63">
        <f>'JOC16_18入力シート'!AX85</f>
        <v>0</v>
      </c>
      <c r="B63" s="12">
        <f>'JOC16_18入力シート'!P85</f>
        <v>0</v>
      </c>
      <c r="D63">
        <f>'JOC16_18入力シート'!AZ85</f>
        <v>0</v>
      </c>
      <c r="E63">
        <f>'JOC16_18入力シート'!BB85</f>
        <v>0</v>
      </c>
      <c r="F63" t="str">
        <f t="shared" si="0"/>
        <v>00</v>
      </c>
      <c r="G63" s="12">
        <f>'JOC16_18入力シート'!P85</f>
        <v>0</v>
      </c>
      <c r="I63">
        <f>'JOC16_18入力シート'!BD85</f>
        <v>0</v>
      </c>
      <c r="J63">
        <f>'JOC16_18入力シート'!BF85</f>
        <v>0</v>
      </c>
      <c r="K63" t="str">
        <f t="shared" si="1"/>
        <v>00</v>
      </c>
      <c r="L63" s="12">
        <f>'JOC16_18入力シート'!P85</f>
        <v>0</v>
      </c>
      <c r="N63" t="str">
        <f>'JOC16_18入力シート'!BH85</f>
        <v>A</v>
      </c>
      <c r="O63">
        <f>'JOC16_18入力シート'!BJ85</f>
        <v>0</v>
      </c>
      <c r="P63" t="str">
        <f t="shared" si="2"/>
        <v>A0</v>
      </c>
      <c r="Q63" s="12">
        <f>'JOC16_18入力シート'!P85</f>
        <v>0</v>
      </c>
    </row>
    <row r="64" spans="1:17" ht="13.5">
      <c r="A64">
        <f>'JOC16_18入力シート'!AX86</f>
        <v>0</v>
      </c>
      <c r="B64" s="12">
        <f>'JOC16_18入力シート'!P86</f>
        <v>0</v>
      </c>
      <c r="D64">
        <f>'JOC16_18入力シート'!AZ86</f>
        <v>0</v>
      </c>
      <c r="E64">
        <f>'JOC16_18入力シート'!BB86</f>
        <v>0</v>
      </c>
      <c r="F64" t="str">
        <f t="shared" si="0"/>
        <v>00</v>
      </c>
      <c r="G64" s="12">
        <f>'JOC16_18入力シート'!P86</f>
        <v>0</v>
      </c>
      <c r="I64">
        <f>'JOC16_18入力シート'!BD86</f>
        <v>0</v>
      </c>
      <c r="J64">
        <f>'JOC16_18入力シート'!BF86</f>
        <v>0</v>
      </c>
      <c r="K64" t="str">
        <f t="shared" si="1"/>
        <v>00</v>
      </c>
      <c r="L64" s="12">
        <f>'JOC16_18入力シート'!P86</f>
        <v>0</v>
      </c>
      <c r="N64" t="str">
        <f>'JOC16_18入力シート'!BH86</f>
        <v>A</v>
      </c>
      <c r="O64">
        <f>'JOC16_18入力シート'!BJ86</f>
        <v>0</v>
      </c>
      <c r="P64" t="str">
        <f t="shared" si="2"/>
        <v>A0</v>
      </c>
      <c r="Q64" s="12">
        <f>'JOC16_18入力シート'!P86</f>
        <v>0</v>
      </c>
    </row>
    <row r="65" spans="1:17" ht="13.5">
      <c r="A65">
        <f>'JOC16_18入力シート'!AX87</f>
        <v>0</v>
      </c>
      <c r="B65" s="12">
        <f>'JOC16_18入力シート'!P87</f>
        <v>0</v>
      </c>
      <c r="D65">
        <f>'JOC16_18入力シート'!AZ87</f>
        <v>0</v>
      </c>
      <c r="E65">
        <f>'JOC16_18入力シート'!BB87</f>
        <v>0</v>
      </c>
      <c r="F65" t="str">
        <f t="shared" si="0"/>
        <v>00</v>
      </c>
      <c r="G65" s="12">
        <f>'JOC16_18入力シート'!P87</f>
        <v>0</v>
      </c>
      <c r="I65">
        <f>'JOC16_18入力シート'!BD87</f>
        <v>0</v>
      </c>
      <c r="J65">
        <f>'JOC16_18入力シート'!BF87</f>
        <v>0</v>
      </c>
      <c r="K65" t="str">
        <f t="shared" si="1"/>
        <v>00</v>
      </c>
      <c r="L65" s="12">
        <f>'JOC16_18入力シート'!P87</f>
        <v>0</v>
      </c>
      <c r="N65" t="str">
        <f>'JOC16_18入力シート'!BH87</f>
        <v>A</v>
      </c>
      <c r="O65">
        <f>'JOC16_18入力シート'!BJ87</f>
        <v>0</v>
      </c>
      <c r="P65" t="str">
        <f t="shared" si="2"/>
        <v>A0</v>
      </c>
      <c r="Q65" s="12">
        <f>'JOC16_18入力シート'!P87</f>
        <v>0</v>
      </c>
    </row>
    <row r="66" spans="1:17" ht="13.5">
      <c r="A66">
        <f>'JOC16_18入力シート'!AX88</f>
        <v>0</v>
      </c>
      <c r="B66" s="12">
        <f>'JOC16_18入力シート'!P88</f>
        <v>0</v>
      </c>
      <c r="D66">
        <f>'JOC16_18入力シート'!AZ88</f>
        <v>0</v>
      </c>
      <c r="E66">
        <f>'JOC16_18入力シート'!BB88</f>
        <v>0</v>
      </c>
      <c r="F66" t="str">
        <f t="shared" si="0"/>
        <v>00</v>
      </c>
      <c r="G66" s="12">
        <f>'JOC16_18入力シート'!P88</f>
        <v>0</v>
      </c>
      <c r="I66">
        <f>'JOC16_18入力シート'!BD88</f>
        <v>0</v>
      </c>
      <c r="J66">
        <f>'JOC16_18入力シート'!BF88</f>
        <v>0</v>
      </c>
      <c r="K66" t="str">
        <f t="shared" si="1"/>
        <v>00</v>
      </c>
      <c r="L66" s="12">
        <f>'JOC16_18入力シート'!P88</f>
        <v>0</v>
      </c>
      <c r="N66" t="str">
        <f>'JOC16_18入力シート'!BH88</f>
        <v>A</v>
      </c>
      <c r="O66">
        <f>'JOC16_18入力シート'!BJ88</f>
        <v>0</v>
      </c>
      <c r="P66" t="str">
        <f t="shared" si="2"/>
        <v>A0</v>
      </c>
      <c r="Q66" s="12">
        <f>'JOC16_18入力シート'!P88</f>
        <v>0</v>
      </c>
    </row>
    <row r="67" spans="1:17" ht="13.5">
      <c r="A67">
        <f>'JOC16_18入力シート'!AX89</f>
        <v>0</v>
      </c>
      <c r="B67" s="12">
        <f>'JOC16_18入力シート'!P89</f>
        <v>0</v>
      </c>
      <c r="D67">
        <f>'JOC16_18入力シート'!AZ89</f>
        <v>0</v>
      </c>
      <c r="E67">
        <f>'JOC16_18入力シート'!BB89</f>
        <v>0</v>
      </c>
      <c r="F67" t="str">
        <f t="shared" si="0"/>
        <v>00</v>
      </c>
      <c r="G67" s="12">
        <f>'JOC16_18入力シート'!P89</f>
        <v>0</v>
      </c>
      <c r="I67">
        <f>'JOC16_18入力シート'!BD89</f>
        <v>0</v>
      </c>
      <c r="J67">
        <f>'JOC16_18入力シート'!BF89</f>
        <v>0</v>
      </c>
      <c r="K67" t="str">
        <f t="shared" si="1"/>
        <v>00</v>
      </c>
      <c r="L67" s="12">
        <f>'JOC16_18入力シート'!P89</f>
        <v>0</v>
      </c>
      <c r="N67" t="str">
        <f>'JOC16_18入力シート'!BH89</f>
        <v>A</v>
      </c>
      <c r="O67">
        <f>'JOC16_18入力シート'!BJ89</f>
        <v>0</v>
      </c>
      <c r="P67" t="str">
        <f t="shared" si="2"/>
        <v>A0</v>
      </c>
      <c r="Q67" s="12">
        <f>'JOC16_18入力シート'!P89</f>
        <v>0</v>
      </c>
    </row>
    <row r="68" spans="1:17" ht="13.5">
      <c r="A68">
        <f>'JOC16_18入力シート'!AX90</f>
        <v>0</v>
      </c>
      <c r="B68" s="12">
        <f>'JOC16_18入力シート'!P90</f>
        <v>0</v>
      </c>
      <c r="D68">
        <f>'JOC16_18入力シート'!AZ90</f>
        <v>0</v>
      </c>
      <c r="E68">
        <f>'JOC16_18入力シート'!BB90</f>
        <v>0</v>
      </c>
      <c r="F68" t="str">
        <f t="shared" si="0"/>
        <v>00</v>
      </c>
      <c r="G68" s="12">
        <f>'JOC16_18入力シート'!P90</f>
        <v>0</v>
      </c>
      <c r="I68">
        <f>'JOC16_18入力シート'!BD90</f>
        <v>0</v>
      </c>
      <c r="J68">
        <f>'JOC16_18入力シート'!BF90</f>
        <v>0</v>
      </c>
      <c r="K68" t="str">
        <f t="shared" si="1"/>
        <v>00</v>
      </c>
      <c r="L68" s="12">
        <f>'JOC16_18入力シート'!P90</f>
        <v>0</v>
      </c>
      <c r="N68" t="str">
        <f>'JOC16_18入力シート'!BH90</f>
        <v>A</v>
      </c>
      <c r="O68">
        <f>'JOC16_18入力シート'!BJ90</f>
        <v>0</v>
      </c>
      <c r="P68" t="str">
        <f t="shared" si="2"/>
        <v>A0</v>
      </c>
      <c r="Q68" s="12">
        <f>'JOC16_18入力シート'!P90</f>
        <v>0</v>
      </c>
    </row>
    <row r="69" spans="1:17" ht="13.5">
      <c r="A69">
        <f>'JOC16_18入力シート'!AX91</f>
        <v>0</v>
      </c>
      <c r="B69" s="12">
        <f>'JOC16_18入力シート'!P91</f>
        <v>0</v>
      </c>
      <c r="D69">
        <f>'JOC16_18入力シート'!AZ91</f>
        <v>0</v>
      </c>
      <c r="E69">
        <f>'JOC16_18入力シート'!BB91</f>
        <v>0</v>
      </c>
      <c r="F69" t="str">
        <f>D69&amp;E69</f>
        <v>00</v>
      </c>
      <c r="G69" s="12">
        <f>'JOC16_18入力シート'!P91</f>
        <v>0</v>
      </c>
      <c r="I69">
        <f>'JOC16_18入力シート'!BD91</f>
        <v>0</v>
      </c>
      <c r="J69">
        <f>'JOC16_18入力シート'!BF91</f>
        <v>0</v>
      </c>
      <c r="K69" t="str">
        <f>I69&amp;J69</f>
        <v>00</v>
      </c>
      <c r="L69" s="12">
        <f>'JOC16_18入力シート'!P91</f>
        <v>0</v>
      </c>
      <c r="N69" t="str">
        <f>'JOC16_18入力シート'!BH91</f>
        <v>A</v>
      </c>
      <c r="O69">
        <f>'JOC16_18入力シート'!BJ91</f>
        <v>0</v>
      </c>
      <c r="P69" t="str">
        <f>N69&amp;O69</f>
        <v>A0</v>
      </c>
      <c r="Q69" s="12">
        <f>'JOC16_18入力シート'!P91</f>
        <v>0</v>
      </c>
    </row>
    <row r="70" spans="1:17" ht="13.5">
      <c r="A70">
        <f>'JOC16_18入力シート'!AX92</f>
        <v>0</v>
      </c>
      <c r="B70" s="12">
        <f>'JOC16_18入力シート'!P92</f>
        <v>0</v>
      </c>
      <c r="D70">
        <f>'JOC16_18入力シート'!AZ92</f>
        <v>0</v>
      </c>
      <c r="E70">
        <f>'JOC16_18入力シート'!BB92</f>
        <v>0</v>
      </c>
      <c r="F70" t="str">
        <f>D70&amp;E70</f>
        <v>00</v>
      </c>
      <c r="G70" s="12">
        <f>'JOC16_18入力シート'!P92</f>
        <v>0</v>
      </c>
      <c r="I70">
        <f>'JOC16_18入力シート'!BD92</f>
        <v>0</v>
      </c>
      <c r="J70">
        <f>'JOC16_18入力シート'!BF92</f>
        <v>0</v>
      </c>
      <c r="K70" t="str">
        <f>I70&amp;J70</f>
        <v>00</v>
      </c>
      <c r="L70" s="12">
        <f>'JOC16_18入力シート'!P92</f>
        <v>0</v>
      </c>
      <c r="N70" t="str">
        <f>'JOC16_18入力シート'!BH92</f>
        <v>A</v>
      </c>
      <c r="O70">
        <f>'JOC16_18入力シート'!BJ92</f>
        <v>0</v>
      </c>
      <c r="P70" t="str">
        <f>N70&amp;O70</f>
        <v>A0</v>
      </c>
      <c r="Q70" s="12">
        <f>'JOC16_18入力シート'!P92</f>
        <v>0</v>
      </c>
    </row>
    <row r="71" spans="1:17" ht="13.5">
      <c r="A71">
        <f>'JOC16_18入力シート'!AX93</f>
        <v>0</v>
      </c>
      <c r="B71" s="12">
        <f>'JOC16_18入力シート'!P93</f>
        <v>0</v>
      </c>
      <c r="D71">
        <f>'JOC16_18入力シート'!AZ93</f>
        <v>0</v>
      </c>
      <c r="E71">
        <f>'JOC16_18入力シート'!BB93</f>
        <v>0</v>
      </c>
      <c r="F71" t="str">
        <f>D71&amp;E71</f>
        <v>00</v>
      </c>
      <c r="G71" s="12">
        <f>'JOC16_18入力シート'!P93</f>
        <v>0</v>
      </c>
      <c r="I71">
        <f>'JOC16_18入力シート'!BD93</f>
        <v>0</v>
      </c>
      <c r="J71">
        <f>'JOC16_18入力シート'!BF93</f>
        <v>0</v>
      </c>
      <c r="K71" t="str">
        <f>I71&amp;J71</f>
        <v>00</v>
      </c>
      <c r="L71" s="12">
        <f>'JOC16_18入力シート'!P93</f>
        <v>0</v>
      </c>
      <c r="N71" t="str">
        <f>'JOC16_18入力シート'!BH93</f>
        <v>A</v>
      </c>
      <c r="O71">
        <f>'JOC16_18入力シート'!BJ93</f>
        <v>0</v>
      </c>
      <c r="P71" t="str">
        <f>N71&amp;O71</f>
        <v>A0</v>
      </c>
      <c r="Q71" s="12">
        <f>'JOC16_18入力シート'!P93</f>
        <v>0</v>
      </c>
    </row>
    <row r="72" spans="1:17" ht="13.5">
      <c r="A72">
        <f>'JOC16_18入力シート'!AX94</f>
        <v>0</v>
      </c>
      <c r="B72" s="12">
        <f>'JOC16_18入力シート'!P94</f>
        <v>0</v>
      </c>
      <c r="D72">
        <f>'JOC16_18入力シート'!AZ94</f>
        <v>0</v>
      </c>
      <c r="E72">
        <f>'JOC16_18入力シート'!BB94</f>
        <v>0</v>
      </c>
      <c r="F72" t="str">
        <f>D72&amp;E72</f>
        <v>00</v>
      </c>
      <c r="G72" s="12">
        <f>'JOC16_18入力シート'!P94</f>
        <v>0</v>
      </c>
      <c r="I72">
        <f>'JOC16_18入力シート'!BD94</f>
        <v>0</v>
      </c>
      <c r="J72">
        <f>'JOC16_18入力シート'!BF94</f>
        <v>0</v>
      </c>
      <c r="K72" t="str">
        <f>I72&amp;J72</f>
        <v>00</v>
      </c>
      <c r="L72" s="12">
        <f>'JOC16_18入力シート'!P94</f>
        <v>0</v>
      </c>
      <c r="N72" t="str">
        <f>'JOC16_18入力シート'!BH94</f>
        <v>A</v>
      </c>
      <c r="O72">
        <f>'JOC16_18入力シート'!BJ94</f>
        <v>0</v>
      </c>
      <c r="P72" t="str">
        <f>N72&amp;O72</f>
        <v>A0</v>
      </c>
      <c r="Q72" s="12">
        <f>'JOC16_18入力シート'!P94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小森陽子</cp:lastModifiedBy>
  <cp:lastPrinted>2010-07-22T14:48:50Z</cp:lastPrinted>
  <dcterms:created xsi:type="dcterms:W3CDTF">2005-12-30T16:46:49Z</dcterms:created>
  <dcterms:modified xsi:type="dcterms:W3CDTF">2013-06-19T23:33:29Z</dcterms:modified>
  <cp:category/>
  <cp:version/>
  <cp:contentType/>
  <cp:contentStatus/>
</cp:coreProperties>
</file>