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5" yWindow="225" windowWidth="15480" windowHeight="11640" tabRatio="500" activeTab="0"/>
  </bookViews>
  <sheets>
    <sheet name="JOC13_15入力シート" sheetId="1" r:id="rId1"/>
    <sheet name="JOC13_15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<sst xmlns="http://schemas.openxmlformats.org/spreadsheetml/2006/main" count="228" uniqueCount="98">
  <si>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</si>
  <si>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</si>
  <si>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</si>
  <si>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</si>
  <si>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</si>
  <si>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</si>
  <si>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</si>
  <si>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</si>
  <si>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</si>
  <si>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</si>
  <si>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</si>
  <si>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</si>
  <si>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</si>
  <si>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</si>
  <si>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</si>
  <si>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</si>
  <si>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</si>
  <si>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</si>
  <si>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</si>
  <si>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</si>
  <si>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チーム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</si>
  <si>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</si>
  <si>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</si>
  <si>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</si>
  <si>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</si>
  <si>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</si>
  <si>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</si>
  <si>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</si>
  <si>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</si>
  <si>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</si>
  <si>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</si>
  <si>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</si>
  <si>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</si>
  <si>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</si>
  <si>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</si>
  <si>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</si>
  <si>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</si>
  <si>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</si>
  <si>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</si>
  <si>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</si>
  <si>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</si>
  <si>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</si>
  <si>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</si>
  <si>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</si>
  <si>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</si>
  <si>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</si>
  <si>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</si>
  <si>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</si>
  <si>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</si>
  <si>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</si>
  <si>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</si>
  <si>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</si>
  <si>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</si>
  <si>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</si>
  <si>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</si>
  <si>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</si>
  <si>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</si>
  <si>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</si>
  <si>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</si>
  <si>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</si>
  <si>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</si>
  <si>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</si>
  <si>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</si>
  <si>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</si>
  <si>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</si>
  <si>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</si>
  <si>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</si>
  <si>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</si>
  <si>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</si>
  <si>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</si>
  <si>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</si>
  <si>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</si>
  <si>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</si>
  <si>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</si>
  <si>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</si>
  <si>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</si>
  <si>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</si>
  <si>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</si>
  <si>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</si>
  <si>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</si>
  <si>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</si>
  <si>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</si>
  <si>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</si>
  <si>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</si>
  <si>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</si>
  <si>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</si>
  <si>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</si>
  <si>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</si>
  <si>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</si>
  <si>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</si>
  <si>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</si>
  <si>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</si>
  <si>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-</t>
  </si>
  <si>
    <t>13-15歳</t>
  </si>
  <si>
    <t>フィギュア</t>
  </si>
  <si>
    <t>2009年8月26日（水）-8月29日（土）</t>
  </si>
  <si>
    <t>長野県・長野運動公園プール</t>
  </si>
  <si>
    <t>2009全国JOCジュニアオりンピックカップ（13-15歳）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</si>
</sst>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hair"/>
      <top style="double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4" borderId="8" xfId="0" applyNumberForma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8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0" fillId="4" borderId="18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/>
    </xf>
    <xf numFmtId="49" fontId="0" fillId="3" borderId="9" xfId="0" applyNumberFormat="1" applyFill="1" applyBorder="1" applyAlignment="1">
      <alignment/>
    </xf>
    <xf numFmtId="49" fontId="0" fillId="3" borderId="9" xfId="0" applyNumberFormat="1" applyFill="1" applyBorder="1" applyAlignment="1">
      <alignment horizontal="left" vertical="center"/>
    </xf>
    <xf numFmtId="49" fontId="0" fillId="3" borderId="14" xfId="0" applyNumberFormat="1" applyFill="1" applyBorder="1" applyAlignment="1">
      <alignment horizontal="left" vertical="center"/>
    </xf>
    <xf numFmtId="49" fontId="0" fillId="3" borderId="15" xfId="0" applyNumberFormat="1" applyFill="1" applyBorder="1" applyAlignment="1">
      <alignment/>
    </xf>
    <xf numFmtId="0" fontId="0" fillId="3" borderId="17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3" borderId="20" xfId="0" applyNumberFormat="1" applyFill="1" applyBorder="1" applyAlignment="1">
      <alignment horizontal="center" vertical="center"/>
    </xf>
    <xf numFmtId="0" fontId="0" fillId="3" borderId="2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/>
    </xf>
    <xf numFmtId="49" fontId="0" fillId="3" borderId="18" xfId="0" applyNumberFormat="1" applyFill="1" applyBorder="1" applyAlignment="1">
      <alignment/>
    </xf>
    <xf numFmtId="49" fontId="0" fillId="3" borderId="18" xfId="0" applyNumberFormat="1" applyFill="1" applyBorder="1" applyAlignment="1">
      <alignment horizontal="left" vertical="center"/>
    </xf>
    <xf numFmtId="49" fontId="0" fillId="3" borderId="12" xfId="0" applyNumberFormat="1" applyFill="1" applyBorder="1" applyAlignment="1">
      <alignment horizontal="left" vertical="center"/>
    </xf>
    <xf numFmtId="49" fontId="0" fillId="3" borderId="20" xfId="0" applyNumberFormat="1" applyFill="1" applyBorder="1" applyAlignment="1">
      <alignment/>
    </xf>
    <xf numFmtId="0" fontId="0" fillId="3" borderId="22" xfId="0" applyNumberFormat="1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0" fillId="4" borderId="24" xfId="0" applyNumberFormat="1" applyFill="1" applyBorder="1" applyAlignment="1">
      <alignment horizontal="center" vertical="center"/>
    </xf>
    <xf numFmtId="0" fontId="0" fillId="4" borderId="22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0" fontId="0" fillId="3" borderId="33" xfId="0" applyFill="1" applyBorder="1" applyAlignment="1">
      <alignment/>
    </xf>
    <xf numFmtId="0" fontId="0" fillId="3" borderId="23" xfId="0" applyFill="1" applyBorder="1" applyAlignment="1">
      <alignment/>
    </xf>
    <xf numFmtId="49" fontId="0" fillId="3" borderId="24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43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7" xfId="0" applyFill="1" applyBorder="1" applyAlignment="1">
      <alignment/>
    </xf>
    <xf numFmtId="49" fontId="0" fillId="3" borderId="34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16" applyFill="1" applyBorder="1" applyAlignment="1">
      <alignment/>
    </xf>
    <xf numFmtId="0" fontId="10" fillId="3" borderId="4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31" fontId="0" fillId="3" borderId="1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3" borderId="42" xfId="0" applyFill="1" applyBorder="1" applyAlignment="1">
      <alignment/>
    </xf>
    <xf numFmtId="0" fontId="0" fillId="3" borderId="63" xfId="0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3" borderId="43" xfId="0" applyFill="1" applyBorder="1" applyAlignment="1">
      <alignment/>
    </xf>
    <xf numFmtId="0" fontId="0" fillId="3" borderId="67" xfId="0" applyFill="1" applyBorder="1" applyAlignment="1">
      <alignment/>
    </xf>
    <xf numFmtId="0" fontId="0" fillId="3" borderId="68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" borderId="7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2" xfId="0" applyFill="1" applyBorder="1" applyAlignment="1">
      <alignment/>
    </xf>
    <xf numFmtId="0" fontId="0" fillId="3" borderId="7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7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4" xfId="0" applyFill="1" applyBorder="1" applyAlignment="1">
      <alignment/>
    </xf>
    <xf numFmtId="0" fontId="0" fillId="0" borderId="75" xfId="0" applyBorder="1" applyAlignment="1">
      <alignment horizontal="center" vertical="center"/>
    </xf>
    <xf numFmtId="0" fontId="0" fillId="3" borderId="69" xfId="0" applyFill="1" applyBorder="1" applyAlignment="1">
      <alignment horizontal="left"/>
    </xf>
    <xf numFmtId="0" fontId="0" fillId="3" borderId="61" xfId="0" applyFill="1" applyBorder="1" applyAlignment="1">
      <alignment horizontal="left"/>
    </xf>
    <xf numFmtId="0" fontId="0" fillId="3" borderId="76" xfId="0" applyFill="1" applyBorder="1" applyAlignment="1">
      <alignment horizontal="left"/>
    </xf>
    <xf numFmtId="0" fontId="0" fillId="3" borderId="77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3" borderId="59" xfId="0" applyFill="1" applyBorder="1" applyAlignment="1">
      <alignment shrinkToFit="1"/>
    </xf>
    <xf numFmtId="0" fontId="0" fillId="3" borderId="81" xfId="0" applyFill="1" applyBorder="1" applyAlignment="1">
      <alignment shrinkToFit="1"/>
    </xf>
    <xf numFmtId="0" fontId="0" fillId="3" borderId="82" xfId="0" applyFill="1" applyBorder="1" applyAlignment="1">
      <alignment shrinkToFit="1"/>
    </xf>
    <xf numFmtId="0" fontId="0" fillId="3" borderId="78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3" borderId="7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83" xfId="0" applyNumberFormat="1" applyFill="1" applyBorder="1" applyAlignment="1">
      <alignment/>
    </xf>
    <xf numFmtId="0" fontId="0" fillId="3" borderId="43" xfId="0" applyFill="1" applyBorder="1" applyAlignment="1">
      <alignment horizontal="left" vertical="center"/>
    </xf>
    <xf numFmtId="0" fontId="0" fillId="3" borderId="6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84" xfId="0" applyNumberFormat="1" applyFill="1" applyBorder="1" applyAlignment="1">
      <alignment/>
    </xf>
    <xf numFmtId="5" fontId="0" fillId="3" borderId="1" xfId="0" applyNumberFormat="1" applyFill="1" applyBorder="1" applyAlignment="1">
      <alignment/>
    </xf>
    <xf numFmtId="5" fontId="0" fillId="3" borderId="32" xfId="0" applyNumberFormat="1" applyFill="1" applyBorder="1" applyAlignment="1">
      <alignment/>
    </xf>
    <xf numFmtId="0" fontId="0" fillId="3" borderId="7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60" xfId="0" applyNumberFormat="1" applyFill="1" applyBorder="1" applyAlignment="1">
      <alignment horizontal="center" vertical="center"/>
    </xf>
    <xf numFmtId="0" fontId="0" fillId="3" borderId="85" xfId="0" applyNumberFormat="1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5" fontId="0" fillId="3" borderId="85" xfId="0" applyNumberFormat="1" applyFill="1" applyBorder="1" applyAlignment="1">
      <alignment horizontal="right"/>
    </xf>
    <xf numFmtId="5" fontId="0" fillId="3" borderId="86" xfId="0" applyNumberFormat="1" applyFill="1" applyBorder="1" applyAlignment="1">
      <alignment horizontal="right"/>
    </xf>
    <xf numFmtId="5" fontId="0" fillId="3" borderId="88" xfId="0" applyNumberFormat="1" applyFill="1" applyBorder="1" applyAlignment="1">
      <alignment horizontal="right"/>
    </xf>
    <xf numFmtId="0" fontId="0" fillId="3" borderId="89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0" xfId="0" applyFill="1" applyBorder="1" applyAlignment="1">
      <alignment/>
    </xf>
    <xf numFmtId="0" fontId="0" fillId="3" borderId="9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2" xfId="0" applyFill="1" applyBorder="1" applyAlignment="1">
      <alignment horizontal="center"/>
    </xf>
    <xf numFmtId="0" fontId="0" fillId="5" borderId="93" xfId="0" applyFill="1" applyBorder="1" applyAlignment="1">
      <alignment horizontal="center" vertical="center"/>
    </xf>
    <xf numFmtId="0" fontId="0" fillId="5" borderId="94" xfId="0" applyFill="1" applyBorder="1" applyAlignment="1">
      <alignment horizontal="center" vertical="center"/>
    </xf>
    <xf numFmtId="0" fontId="0" fillId="5" borderId="95" xfId="0" applyFill="1" applyBorder="1" applyAlignment="1">
      <alignment horizontal="center" vertical="center"/>
    </xf>
    <xf numFmtId="0" fontId="0" fillId="5" borderId="96" xfId="0" applyFill="1" applyBorder="1" applyAlignment="1">
      <alignment horizontal="center" vertical="center"/>
    </xf>
    <xf numFmtId="0" fontId="0" fillId="5" borderId="97" xfId="0" applyFill="1" applyBorder="1" applyAlignment="1">
      <alignment horizontal="center" vertical="center"/>
    </xf>
    <xf numFmtId="0" fontId="0" fillId="0" borderId="98" xfId="0" applyBorder="1" applyAlignment="1">
      <alignment/>
    </xf>
    <xf numFmtId="0" fontId="0" fillId="0" borderId="81" xfId="0" applyBorder="1" applyAlignment="1">
      <alignment/>
    </xf>
    <xf numFmtId="0" fontId="0" fillId="0" borderId="99" xfId="0" applyBorder="1" applyAlignment="1">
      <alignment/>
    </xf>
    <xf numFmtId="5" fontId="0" fillId="5" borderId="94" xfId="0" applyNumberFormat="1" applyFill="1" applyBorder="1" applyAlignment="1">
      <alignment vertical="center"/>
    </xf>
    <xf numFmtId="0" fontId="0" fillId="5" borderId="94" xfId="0" applyFill="1" applyBorder="1" applyAlignment="1">
      <alignment vertical="center"/>
    </xf>
    <xf numFmtId="0" fontId="0" fillId="5" borderId="100" xfId="0" applyFill="1" applyBorder="1" applyAlignment="1">
      <alignment vertical="center"/>
    </xf>
    <xf numFmtId="0" fontId="7" fillId="3" borderId="85" xfId="0" applyFont="1" applyFill="1" applyBorder="1" applyAlignment="1">
      <alignment horizontal="center" vertical="center"/>
    </xf>
    <xf numFmtId="0" fontId="0" fillId="3" borderId="87" xfId="0" applyFill="1" applyBorder="1" applyAlignment="1">
      <alignment/>
    </xf>
    <xf numFmtId="0" fontId="0" fillId="3" borderId="22" xfId="0" applyNumberFormat="1" applyFill="1" applyBorder="1" applyAlignment="1">
      <alignment horizontal="left" vertical="center"/>
    </xf>
    <xf numFmtId="0" fontId="0" fillId="3" borderId="23" xfId="0" applyNumberFormat="1" applyFill="1" applyBorder="1" applyAlignment="1">
      <alignment horizontal="left" vertical="center"/>
    </xf>
    <xf numFmtId="0" fontId="0" fillId="3" borderId="27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/>
    </xf>
    <xf numFmtId="0" fontId="0" fillId="3" borderId="18" xfId="0" applyNumberFormat="1" applyFill="1" applyBorder="1" applyAlignment="1">
      <alignment horizontal="left" vertical="center"/>
    </xf>
    <xf numFmtId="0" fontId="0" fillId="3" borderId="12" xfId="0" applyNumberFormat="1" applyFill="1" applyBorder="1" applyAlignment="1">
      <alignment horizontal="left" vertical="center"/>
    </xf>
    <xf numFmtId="0" fontId="0" fillId="3" borderId="20" xfId="0" applyNumberFormat="1" applyFill="1" applyBorder="1" applyAlignment="1">
      <alignment/>
    </xf>
    <xf numFmtId="49" fontId="0" fillId="3" borderId="21" xfId="0" applyNumberFormat="1" applyFill="1" applyBorder="1" applyAlignment="1">
      <alignment horizontal="center" vertical="center"/>
    </xf>
    <xf numFmtId="0" fontId="0" fillId="3" borderId="25" xfId="0" applyNumberFormat="1" applyFill="1" applyBorder="1" applyAlignment="1">
      <alignment horizontal="center" vertical="center"/>
    </xf>
    <xf numFmtId="0" fontId="0" fillId="3" borderId="19" xfId="0" applyNumberFormat="1" applyFill="1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8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92" xfId="0" applyBorder="1" applyAlignment="1">
      <alignment/>
    </xf>
    <xf numFmtId="0" fontId="0" fillId="0" borderId="98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103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3" borderId="9" xfId="0" applyNumberFormat="1" applyFill="1" applyBorder="1" applyAlignment="1">
      <alignment/>
    </xf>
    <xf numFmtId="0" fontId="0" fillId="3" borderId="9" xfId="0" applyNumberFormat="1" applyFill="1" applyBorder="1" applyAlignment="1">
      <alignment horizontal="left" vertical="center"/>
    </xf>
    <xf numFmtId="0" fontId="0" fillId="3" borderId="14" xfId="0" applyNumberFormat="1" applyFill="1" applyBorder="1" applyAlignment="1">
      <alignment horizontal="left" vertical="center"/>
    </xf>
    <xf numFmtId="0" fontId="0" fillId="3" borderId="15" xfId="0" applyNumberFormat="1" applyFill="1" applyBorder="1" applyAlignment="1">
      <alignment/>
    </xf>
    <xf numFmtId="49" fontId="0" fillId="3" borderId="16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99"/>
  <sheetViews>
    <sheetView tabSelected="1" zoomScaleSheetLayoutView="100" workbookViewId="0" topLeftCell="A1">
      <selection activeCell="F6" sqref="F6:W6"/>
    </sheetView>
  </sheetViews>
  <sheetFormatPr defaultColWidth="9.00390625" defaultRowHeight="13.5"/>
  <cols>
    <col min="1" max="78" width="2.375" style="0" customWidth="1"/>
    <col min="79" max="16384" width="13.00390625" style="0" customWidth="1"/>
  </cols>
  <sheetData>
    <row r="1" spans="1:65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65" ht="13.5">
      <c r="A3" s="100" t="s">
        <v>45</v>
      </c>
      <c r="B3" s="100"/>
      <c r="C3" s="100"/>
      <c r="D3" s="100"/>
      <c r="E3" s="100"/>
      <c r="F3" s="73" t="s">
        <v>97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ht="13.5">
      <c r="A4" s="100" t="s">
        <v>46</v>
      </c>
      <c r="B4" s="100"/>
      <c r="C4" s="100"/>
      <c r="D4" s="100"/>
      <c r="E4" s="100"/>
      <c r="F4" s="116" t="s">
        <v>95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ht="13.5">
      <c r="A5" s="100" t="s">
        <v>47</v>
      </c>
      <c r="B5" s="100"/>
      <c r="C5" s="100"/>
      <c r="D5" s="100"/>
      <c r="E5" s="100"/>
      <c r="F5" s="73" t="s">
        <v>96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3.5">
      <c r="A6" s="100" t="s">
        <v>64</v>
      </c>
      <c r="B6" s="100"/>
      <c r="C6" s="100"/>
      <c r="D6" s="100"/>
      <c r="E6" s="100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ht="13.5">
      <c r="A7" s="100" t="s">
        <v>65</v>
      </c>
      <c r="B7" s="100"/>
      <c r="C7" s="100"/>
      <c r="D7" s="100"/>
      <c r="E7" s="10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3.5">
      <c r="A8" s="100" t="s">
        <v>66</v>
      </c>
      <c r="B8" s="100"/>
      <c r="C8" s="100"/>
      <c r="D8" s="100"/>
      <c r="E8" s="100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4.25" thickBot="1">
      <c r="A9" s="100" t="s">
        <v>67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3.5">
      <c r="A10" s="100" t="s">
        <v>68</v>
      </c>
      <c r="B10" s="100"/>
      <c r="C10" s="100"/>
      <c r="D10" s="100"/>
      <c r="E10" s="100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5"/>
      <c r="Y10" s="15"/>
      <c r="Z10" s="15"/>
      <c r="AA10" s="15"/>
      <c r="AB10" s="15"/>
      <c r="AC10" s="107" t="s">
        <v>93</v>
      </c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9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3.5">
      <c r="A11" s="100" t="s">
        <v>69</v>
      </c>
      <c r="B11" s="100"/>
      <c r="C11" s="100"/>
      <c r="D11" s="100"/>
      <c r="E11" s="100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5"/>
      <c r="Y11" s="15"/>
      <c r="Z11" s="15"/>
      <c r="AA11" s="15"/>
      <c r="AB11" s="15"/>
      <c r="AC11" s="110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2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>
      <c r="A12" s="100" t="s">
        <v>70</v>
      </c>
      <c r="B12" s="100"/>
      <c r="C12" s="100"/>
      <c r="D12" s="100"/>
      <c r="E12" s="100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16"/>
      <c r="Y12" s="16"/>
      <c r="Z12" s="16"/>
      <c r="AA12" s="16"/>
      <c r="AB12" s="16"/>
      <c r="AC12" s="110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>
      <c r="A13" s="100" t="s">
        <v>71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6"/>
      <c r="Y13" s="16"/>
      <c r="Z13" s="16"/>
      <c r="AA13" s="16"/>
      <c r="AB13" s="16"/>
      <c r="AC13" s="110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2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3.5">
      <c r="A14" s="100" t="s">
        <v>72</v>
      </c>
      <c r="B14" s="100"/>
      <c r="C14" s="100"/>
      <c r="D14" s="100"/>
      <c r="E14" s="100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6"/>
      <c r="Y14" s="16"/>
      <c r="Z14" s="16"/>
      <c r="AA14" s="16"/>
      <c r="AB14" s="16"/>
      <c r="AC14" s="110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3.5">
      <c r="A15" s="100" t="s">
        <v>73</v>
      </c>
      <c r="B15" s="100"/>
      <c r="C15" s="100"/>
      <c r="D15" s="100"/>
      <c r="E15" s="100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6"/>
      <c r="Y15" s="16"/>
      <c r="Z15" s="16"/>
      <c r="AA15" s="16"/>
      <c r="AB15" s="16"/>
      <c r="AC15" s="110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2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4.25" thickBot="1">
      <c r="A16" s="100" t="s">
        <v>74</v>
      </c>
      <c r="B16" s="100"/>
      <c r="C16" s="100"/>
      <c r="D16" s="100"/>
      <c r="E16" s="100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6"/>
      <c r="Y16" s="16"/>
      <c r="Z16" s="16"/>
      <c r="AA16" s="16"/>
      <c r="AB16" s="16"/>
      <c r="AC16" s="113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5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3.5">
      <c r="A17" s="100" t="s">
        <v>75</v>
      </c>
      <c r="B17" s="100"/>
      <c r="C17" s="100"/>
      <c r="D17" s="100"/>
      <c r="E17" s="100"/>
      <c r="F17" s="106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>
      <c r="A19" s="100" t="s">
        <v>76</v>
      </c>
      <c r="B19" s="100"/>
      <c r="C19" s="100"/>
      <c r="D19" s="100"/>
      <c r="E19" s="100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>
      <c r="A20" s="100" t="s">
        <v>77</v>
      </c>
      <c r="B20" s="100"/>
      <c r="C20" s="100"/>
      <c r="D20" s="100"/>
      <c r="E20" s="100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3.5">
      <c r="A22" s="97" t="s">
        <v>78</v>
      </c>
      <c r="B22" s="98"/>
      <c r="C22" s="87" t="s">
        <v>79</v>
      </c>
      <c r="D22" s="98"/>
      <c r="E22" s="98"/>
      <c r="F22" s="98"/>
      <c r="G22" s="87" t="s">
        <v>80</v>
      </c>
      <c r="H22" s="98"/>
      <c r="I22" s="98"/>
      <c r="J22" s="98"/>
      <c r="K22" s="103" t="s">
        <v>81</v>
      </c>
      <c r="L22" s="98"/>
      <c r="M22" s="98"/>
      <c r="N22" s="98"/>
      <c r="O22" s="98"/>
      <c r="P22" s="87" t="s">
        <v>82</v>
      </c>
      <c r="Q22" s="87"/>
      <c r="R22" s="87"/>
      <c r="S22" s="87"/>
      <c r="T22" s="87"/>
      <c r="U22" s="87"/>
      <c r="V22" s="87"/>
      <c r="W22" s="88" t="s">
        <v>83</v>
      </c>
      <c r="X22" s="89"/>
      <c r="Y22" s="89"/>
      <c r="Z22" s="89"/>
      <c r="AA22" s="89"/>
      <c r="AB22" s="89"/>
      <c r="AC22" s="89"/>
      <c r="AD22" s="89"/>
      <c r="AE22" s="90"/>
      <c r="AF22" s="87" t="s">
        <v>84</v>
      </c>
      <c r="AG22" s="87"/>
      <c r="AH22" s="87"/>
      <c r="AI22" s="87"/>
      <c r="AJ22" s="87"/>
      <c r="AK22" s="87"/>
      <c r="AL22" s="87"/>
      <c r="AM22" s="87"/>
      <c r="AN22" s="87"/>
      <c r="AO22" s="87" t="s">
        <v>85</v>
      </c>
      <c r="AP22" s="87"/>
      <c r="AQ22" s="87" t="s">
        <v>86</v>
      </c>
      <c r="AR22" s="87"/>
      <c r="AS22" s="87"/>
      <c r="AT22" s="87"/>
      <c r="AU22" s="87"/>
      <c r="AV22" s="87"/>
      <c r="AW22" s="87"/>
      <c r="AX22" s="70" t="s">
        <v>53</v>
      </c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2"/>
      <c r="BL22" s="15"/>
      <c r="BM22" s="15"/>
    </row>
    <row r="23" spans="1:65" ht="13.5">
      <c r="A23" s="99"/>
      <c r="B23" s="100"/>
      <c r="C23" s="73"/>
      <c r="D23" s="100"/>
      <c r="E23" s="100"/>
      <c r="F23" s="100"/>
      <c r="G23" s="73"/>
      <c r="H23" s="100"/>
      <c r="I23" s="100"/>
      <c r="J23" s="100"/>
      <c r="K23" s="104"/>
      <c r="L23" s="100"/>
      <c r="M23" s="100"/>
      <c r="N23" s="100"/>
      <c r="O23" s="100"/>
      <c r="P23" s="73"/>
      <c r="Q23" s="73"/>
      <c r="R23" s="73"/>
      <c r="S23" s="73"/>
      <c r="T23" s="73"/>
      <c r="U23" s="73"/>
      <c r="V23" s="73"/>
      <c r="W23" s="91"/>
      <c r="X23" s="92"/>
      <c r="Y23" s="92"/>
      <c r="Z23" s="92"/>
      <c r="AA23" s="92"/>
      <c r="AB23" s="92"/>
      <c r="AC23" s="92"/>
      <c r="AD23" s="92"/>
      <c r="AE23" s="9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 t="s">
        <v>87</v>
      </c>
      <c r="AR23" s="73"/>
      <c r="AS23" s="73"/>
      <c r="AT23" s="73" t="s">
        <v>88</v>
      </c>
      <c r="AU23" s="73"/>
      <c r="AV23" s="73" t="s">
        <v>89</v>
      </c>
      <c r="AW23" s="73"/>
      <c r="AX23" s="73" t="s">
        <v>49</v>
      </c>
      <c r="AY23" s="73"/>
      <c r="AZ23" s="73" t="s">
        <v>50</v>
      </c>
      <c r="BA23" s="73"/>
      <c r="BB23" s="73"/>
      <c r="BC23" s="73"/>
      <c r="BD23" s="73" t="s">
        <v>52</v>
      </c>
      <c r="BE23" s="73"/>
      <c r="BF23" s="73"/>
      <c r="BG23" s="73"/>
      <c r="BH23" s="73" t="s">
        <v>90</v>
      </c>
      <c r="BI23" s="73"/>
      <c r="BJ23" s="73"/>
      <c r="BK23" s="77"/>
      <c r="BL23" s="15"/>
      <c r="BM23" s="15"/>
    </row>
    <row r="24" spans="1:65" ht="14.25" thickBot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75"/>
      <c r="Q24" s="75"/>
      <c r="R24" s="75"/>
      <c r="S24" s="75"/>
      <c r="T24" s="75"/>
      <c r="U24" s="75"/>
      <c r="V24" s="75"/>
      <c r="W24" s="94"/>
      <c r="X24" s="95"/>
      <c r="Y24" s="95"/>
      <c r="Z24" s="95"/>
      <c r="AA24" s="95"/>
      <c r="AB24" s="95"/>
      <c r="AC24" s="95"/>
      <c r="AD24" s="95"/>
      <c r="AE24" s="96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4" t="s">
        <v>48</v>
      </c>
      <c r="AY24" s="75"/>
      <c r="AZ24" s="74" t="s">
        <v>51</v>
      </c>
      <c r="BA24" s="75"/>
      <c r="BB24" s="21" t="s">
        <v>48</v>
      </c>
      <c r="BC24" s="22"/>
      <c r="BD24" s="74" t="s">
        <v>51</v>
      </c>
      <c r="BE24" s="75"/>
      <c r="BF24" s="21" t="s">
        <v>48</v>
      </c>
      <c r="BG24" s="22"/>
      <c r="BH24" s="74" t="s">
        <v>51</v>
      </c>
      <c r="BI24" s="75"/>
      <c r="BJ24" s="74" t="s">
        <v>48</v>
      </c>
      <c r="BK24" s="76"/>
      <c r="BL24" s="15"/>
      <c r="BM24" s="15"/>
    </row>
    <row r="25" spans="1:65" ht="14.25" thickTop="1">
      <c r="A25" s="82">
        <v>1</v>
      </c>
      <c r="B25" s="83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  <c r="P25" s="78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79"/>
      <c r="AM25" s="79"/>
      <c r="AN25" s="81"/>
      <c r="AO25" s="67"/>
      <c r="AP25" s="62"/>
      <c r="AQ25" s="68"/>
      <c r="AR25" s="61"/>
      <c r="AS25" s="61"/>
      <c r="AT25" s="61"/>
      <c r="AU25" s="61"/>
      <c r="AV25" s="61"/>
      <c r="AW25" s="62"/>
      <c r="AX25" s="67"/>
      <c r="AY25" s="62"/>
      <c r="AZ25" s="68"/>
      <c r="BA25" s="61"/>
      <c r="BB25" s="61"/>
      <c r="BC25" s="69"/>
      <c r="BD25" s="67"/>
      <c r="BE25" s="61"/>
      <c r="BF25" s="61"/>
      <c r="BG25" s="62"/>
      <c r="BH25" s="63" t="s">
        <v>91</v>
      </c>
      <c r="BI25" s="64"/>
      <c r="BJ25" s="65"/>
      <c r="BK25" s="66"/>
      <c r="BL25" s="15"/>
      <c r="BM25" s="15"/>
    </row>
    <row r="26" spans="1:65" ht="13.5">
      <c r="A26" s="27">
        <v>2</v>
      </c>
      <c r="B26" s="28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6"/>
      <c r="Q26" s="57"/>
      <c r="R26" s="57"/>
      <c r="S26" s="57"/>
      <c r="T26" s="57"/>
      <c r="U26" s="57"/>
      <c r="V26" s="57"/>
      <c r="W26" s="58"/>
      <c r="X26" s="58"/>
      <c r="Y26" s="58"/>
      <c r="Z26" s="58"/>
      <c r="AA26" s="58"/>
      <c r="AB26" s="58"/>
      <c r="AC26" s="58"/>
      <c r="AD26" s="58"/>
      <c r="AE26" s="59"/>
      <c r="AF26" s="56"/>
      <c r="AG26" s="57"/>
      <c r="AH26" s="57"/>
      <c r="AI26" s="57"/>
      <c r="AJ26" s="57"/>
      <c r="AK26" s="57"/>
      <c r="AL26" s="57"/>
      <c r="AM26" s="57"/>
      <c r="AN26" s="60"/>
      <c r="AO26" s="51"/>
      <c r="AP26" s="52"/>
      <c r="AQ26" s="48"/>
      <c r="AR26" s="49"/>
      <c r="AS26" s="49"/>
      <c r="AT26" s="49"/>
      <c r="AU26" s="49"/>
      <c r="AV26" s="49"/>
      <c r="AW26" s="52"/>
      <c r="AX26" s="51"/>
      <c r="AY26" s="52"/>
      <c r="AZ26" s="48"/>
      <c r="BA26" s="49"/>
      <c r="BB26" s="49"/>
      <c r="BC26" s="50"/>
      <c r="BD26" s="51"/>
      <c r="BE26" s="49"/>
      <c r="BF26" s="49"/>
      <c r="BG26" s="52"/>
      <c r="BH26" s="36" t="s">
        <v>91</v>
      </c>
      <c r="BI26" s="37"/>
      <c r="BJ26" s="38"/>
      <c r="BK26" s="39"/>
      <c r="BL26" s="15"/>
      <c r="BM26" s="15"/>
    </row>
    <row r="27" spans="1:65" ht="13.5">
      <c r="A27" s="27">
        <v>3</v>
      </c>
      <c r="B27" s="28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6"/>
      <c r="Q27" s="57"/>
      <c r="R27" s="57"/>
      <c r="S27" s="57"/>
      <c r="T27" s="57"/>
      <c r="U27" s="57"/>
      <c r="V27" s="57"/>
      <c r="W27" s="58"/>
      <c r="X27" s="58"/>
      <c r="Y27" s="58"/>
      <c r="Z27" s="58"/>
      <c r="AA27" s="58"/>
      <c r="AB27" s="58"/>
      <c r="AC27" s="58"/>
      <c r="AD27" s="58"/>
      <c r="AE27" s="59"/>
      <c r="AF27" s="56"/>
      <c r="AG27" s="57"/>
      <c r="AH27" s="57"/>
      <c r="AI27" s="57"/>
      <c r="AJ27" s="57"/>
      <c r="AK27" s="57"/>
      <c r="AL27" s="57"/>
      <c r="AM27" s="57"/>
      <c r="AN27" s="60"/>
      <c r="AO27" s="51"/>
      <c r="AP27" s="52"/>
      <c r="AQ27" s="48"/>
      <c r="AR27" s="49"/>
      <c r="AS27" s="49"/>
      <c r="AT27" s="49"/>
      <c r="AU27" s="49"/>
      <c r="AV27" s="49"/>
      <c r="AW27" s="52"/>
      <c r="AX27" s="51"/>
      <c r="AY27" s="52"/>
      <c r="AZ27" s="48"/>
      <c r="BA27" s="49"/>
      <c r="BB27" s="49"/>
      <c r="BC27" s="50"/>
      <c r="BD27" s="51"/>
      <c r="BE27" s="49"/>
      <c r="BF27" s="49"/>
      <c r="BG27" s="52"/>
      <c r="BH27" s="36" t="s">
        <v>91</v>
      </c>
      <c r="BI27" s="37"/>
      <c r="BJ27" s="38"/>
      <c r="BK27" s="39"/>
      <c r="BL27" s="15"/>
      <c r="BM27" s="15"/>
    </row>
    <row r="28" spans="1:65" ht="13.5">
      <c r="A28" s="27">
        <v>4</v>
      </c>
      <c r="B28" s="28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6"/>
      <c r="Q28" s="57"/>
      <c r="R28" s="57"/>
      <c r="S28" s="57"/>
      <c r="T28" s="57"/>
      <c r="U28" s="57"/>
      <c r="V28" s="57"/>
      <c r="W28" s="58"/>
      <c r="X28" s="58"/>
      <c r="Y28" s="58"/>
      <c r="Z28" s="58"/>
      <c r="AA28" s="58"/>
      <c r="AB28" s="58"/>
      <c r="AC28" s="58"/>
      <c r="AD28" s="58"/>
      <c r="AE28" s="59"/>
      <c r="AF28" s="56"/>
      <c r="AG28" s="57"/>
      <c r="AH28" s="57"/>
      <c r="AI28" s="57"/>
      <c r="AJ28" s="57"/>
      <c r="AK28" s="57"/>
      <c r="AL28" s="57"/>
      <c r="AM28" s="57"/>
      <c r="AN28" s="60"/>
      <c r="AO28" s="51"/>
      <c r="AP28" s="52"/>
      <c r="AQ28" s="48"/>
      <c r="AR28" s="49"/>
      <c r="AS28" s="49"/>
      <c r="AT28" s="49"/>
      <c r="AU28" s="49"/>
      <c r="AV28" s="49"/>
      <c r="AW28" s="52"/>
      <c r="AX28" s="51"/>
      <c r="AY28" s="52"/>
      <c r="AZ28" s="48"/>
      <c r="BA28" s="49"/>
      <c r="BB28" s="49"/>
      <c r="BC28" s="50"/>
      <c r="BD28" s="51"/>
      <c r="BE28" s="49"/>
      <c r="BF28" s="49"/>
      <c r="BG28" s="52"/>
      <c r="BH28" s="36" t="s">
        <v>91</v>
      </c>
      <c r="BI28" s="37"/>
      <c r="BJ28" s="38"/>
      <c r="BK28" s="39"/>
      <c r="BL28" s="15"/>
      <c r="BM28" s="15"/>
    </row>
    <row r="29" spans="1:65" ht="13.5">
      <c r="A29" s="27">
        <v>5</v>
      </c>
      <c r="B29" s="28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6"/>
      <c r="Q29" s="57"/>
      <c r="R29" s="57"/>
      <c r="S29" s="57"/>
      <c r="T29" s="57"/>
      <c r="U29" s="57"/>
      <c r="V29" s="57"/>
      <c r="W29" s="58"/>
      <c r="X29" s="58"/>
      <c r="Y29" s="58"/>
      <c r="Z29" s="58"/>
      <c r="AA29" s="58"/>
      <c r="AB29" s="58"/>
      <c r="AC29" s="58"/>
      <c r="AD29" s="58"/>
      <c r="AE29" s="59"/>
      <c r="AF29" s="56"/>
      <c r="AG29" s="57"/>
      <c r="AH29" s="57"/>
      <c r="AI29" s="57"/>
      <c r="AJ29" s="57"/>
      <c r="AK29" s="57"/>
      <c r="AL29" s="57"/>
      <c r="AM29" s="57"/>
      <c r="AN29" s="60"/>
      <c r="AO29" s="51"/>
      <c r="AP29" s="52"/>
      <c r="AQ29" s="48"/>
      <c r="AR29" s="49"/>
      <c r="AS29" s="49"/>
      <c r="AT29" s="49"/>
      <c r="AU29" s="49"/>
      <c r="AV29" s="49"/>
      <c r="AW29" s="52"/>
      <c r="AX29" s="51"/>
      <c r="AY29" s="52"/>
      <c r="AZ29" s="48"/>
      <c r="BA29" s="49"/>
      <c r="BB29" s="49"/>
      <c r="BC29" s="50"/>
      <c r="BD29" s="51"/>
      <c r="BE29" s="49"/>
      <c r="BF29" s="49"/>
      <c r="BG29" s="52"/>
      <c r="BH29" s="36" t="s">
        <v>91</v>
      </c>
      <c r="BI29" s="37"/>
      <c r="BJ29" s="38"/>
      <c r="BK29" s="39"/>
      <c r="BL29" s="15"/>
      <c r="BM29" s="15"/>
    </row>
    <row r="30" spans="1:65" ht="13.5">
      <c r="A30" s="27">
        <v>6</v>
      </c>
      <c r="B30" s="2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6"/>
      <c r="Q30" s="57"/>
      <c r="R30" s="57"/>
      <c r="S30" s="57"/>
      <c r="T30" s="57"/>
      <c r="U30" s="57"/>
      <c r="V30" s="57"/>
      <c r="W30" s="58"/>
      <c r="X30" s="58"/>
      <c r="Y30" s="58"/>
      <c r="Z30" s="58"/>
      <c r="AA30" s="58"/>
      <c r="AB30" s="58"/>
      <c r="AC30" s="58"/>
      <c r="AD30" s="58"/>
      <c r="AE30" s="59"/>
      <c r="AF30" s="56"/>
      <c r="AG30" s="57"/>
      <c r="AH30" s="57"/>
      <c r="AI30" s="57"/>
      <c r="AJ30" s="57"/>
      <c r="AK30" s="57"/>
      <c r="AL30" s="57"/>
      <c r="AM30" s="57"/>
      <c r="AN30" s="60"/>
      <c r="AO30" s="51"/>
      <c r="AP30" s="52"/>
      <c r="AQ30" s="48"/>
      <c r="AR30" s="49"/>
      <c r="AS30" s="49"/>
      <c r="AT30" s="49"/>
      <c r="AU30" s="49"/>
      <c r="AV30" s="49"/>
      <c r="AW30" s="52"/>
      <c r="AX30" s="51"/>
      <c r="AY30" s="52"/>
      <c r="AZ30" s="48"/>
      <c r="BA30" s="49"/>
      <c r="BB30" s="49"/>
      <c r="BC30" s="50"/>
      <c r="BD30" s="51"/>
      <c r="BE30" s="49"/>
      <c r="BF30" s="49"/>
      <c r="BG30" s="52"/>
      <c r="BH30" s="36" t="s">
        <v>91</v>
      </c>
      <c r="BI30" s="37"/>
      <c r="BJ30" s="38"/>
      <c r="BK30" s="39"/>
      <c r="BL30" s="15"/>
      <c r="BM30" s="15"/>
    </row>
    <row r="31" spans="1:65" ht="13.5">
      <c r="A31" s="27">
        <v>7</v>
      </c>
      <c r="B31" s="28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6"/>
      <c r="Q31" s="57"/>
      <c r="R31" s="57"/>
      <c r="S31" s="57"/>
      <c r="T31" s="57"/>
      <c r="U31" s="57"/>
      <c r="V31" s="57"/>
      <c r="W31" s="58"/>
      <c r="X31" s="58"/>
      <c r="Y31" s="58"/>
      <c r="Z31" s="58"/>
      <c r="AA31" s="58"/>
      <c r="AB31" s="58"/>
      <c r="AC31" s="58"/>
      <c r="AD31" s="58"/>
      <c r="AE31" s="59"/>
      <c r="AF31" s="56"/>
      <c r="AG31" s="57"/>
      <c r="AH31" s="57"/>
      <c r="AI31" s="57"/>
      <c r="AJ31" s="57"/>
      <c r="AK31" s="57"/>
      <c r="AL31" s="57"/>
      <c r="AM31" s="57"/>
      <c r="AN31" s="60"/>
      <c r="AO31" s="51"/>
      <c r="AP31" s="52"/>
      <c r="AQ31" s="48"/>
      <c r="AR31" s="49"/>
      <c r="AS31" s="49"/>
      <c r="AT31" s="49"/>
      <c r="AU31" s="49"/>
      <c r="AV31" s="49"/>
      <c r="AW31" s="52"/>
      <c r="AX31" s="51"/>
      <c r="AY31" s="52"/>
      <c r="AZ31" s="48"/>
      <c r="BA31" s="49"/>
      <c r="BB31" s="49"/>
      <c r="BC31" s="50"/>
      <c r="BD31" s="51"/>
      <c r="BE31" s="49"/>
      <c r="BF31" s="49"/>
      <c r="BG31" s="52"/>
      <c r="BH31" s="36" t="s">
        <v>91</v>
      </c>
      <c r="BI31" s="37"/>
      <c r="BJ31" s="38"/>
      <c r="BK31" s="39"/>
      <c r="BL31" s="15"/>
      <c r="BM31" s="15"/>
    </row>
    <row r="32" spans="1:65" ht="13.5">
      <c r="A32" s="27">
        <v>8</v>
      </c>
      <c r="B32" s="28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6"/>
      <c r="Q32" s="57"/>
      <c r="R32" s="57"/>
      <c r="S32" s="57"/>
      <c r="T32" s="57"/>
      <c r="U32" s="57"/>
      <c r="V32" s="57"/>
      <c r="W32" s="58"/>
      <c r="X32" s="58"/>
      <c r="Y32" s="58"/>
      <c r="Z32" s="58"/>
      <c r="AA32" s="58"/>
      <c r="AB32" s="58"/>
      <c r="AC32" s="58"/>
      <c r="AD32" s="58"/>
      <c r="AE32" s="59"/>
      <c r="AF32" s="56"/>
      <c r="AG32" s="57"/>
      <c r="AH32" s="57"/>
      <c r="AI32" s="57"/>
      <c r="AJ32" s="57"/>
      <c r="AK32" s="57"/>
      <c r="AL32" s="57"/>
      <c r="AM32" s="57"/>
      <c r="AN32" s="60"/>
      <c r="AO32" s="51"/>
      <c r="AP32" s="52"/>
      <c r="AQ32" s="48"/>
      <c r="AR32" s="49"/>
      <c r="AS32" s="49"/>
      <c r="AT32" s="49"/>
      <c r="AU32" s="49"/>
      <c r="AV32" s="49"/>
      <c r="AW32" s="52"/>
      <c r="AX32" s="51"/>
      <c r="AY32" s="52"/>
      <c r="AZ32" s="48"/>
      <c r="BA32" s="49"/>
      <c r="BB32" s="49"/>
      <c r="BC32" s="50"/>
      <c r="BD32" s="51"/>
      <c r="BE32" s="49"/>
      <c r="BF32" s="49"/>
      <c r="BG32" s="52"/>
      <c r="BH32" s="36" t="s">
        <v>91</v>
      </c>
      <c r="BI32" s="37"/>
      <c r="BJ32" s="38"/>
      <c r="BK32" s="39"/>
      <c r="BL32" s="15"/>
      <c r="BM32" s="15"/>
    </row>
    <row r="33" spans="1:65" ht="13.5">
      <c r="A33" s="27">
        <v>9</v>
      </c>
      <c r="B33" s="28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56"/>
      <c r="Q33" s="57"/>
      <c r="R33" s="57"/>
      <c r="S33" s="57"/>
      <c r="T33" s="57"/>
      <c r="U33" s="57"/>
      <c r="V33" s="57"/>
      <c r="W33" s="58"/>
      <c r="X33" s="58"/>
      <c r="Y33" s="58"/>
      <c r="Z33" s="58"/>
      <c r="AA33" s="58"/>
      <c r="AB33" s="58"/>
      <c r="AC33" s="58"/>
      <c r="AD33" s="58"/>
      <c r="AE33" s="59"/>
      <c r="AF33" s="56"/>
      <c r="AG33" s="57"/>
      <c r="AH33" s="57"/>
      <c r="AI33" s="57"/>
      <c r="AJ33" s="57"/>
      <c r="AK33" s="57"/>
      <c r="AL33" s="57"/>
      <c r="AM33" s="57"/>
      <c r="AN33" s="60"/>
      <c r="AO33" s="51"/>
      <c r="AP33" s="52"/>
      <c r="AQ33" s="48"/>
      <c r="AR33" s="49"/>
      <c r="AS33" s="49"/>
      <c r="AT33" s="49"/>
      <c r="AU33" s="49"/>
      <c r="AV33" s="49"/>
      <c r="AW33" s="52"/>
      <c r="AX33" s="51"/>
      <c r="AY33" s="52"/>
      <c r="AZ33" s="48"/>
      <c r="BA33" s="49"/>
      <c r="BB33" s="49"/>
      <c r="BC33" s="50"/>
      <c r="BD33" s="51"/>
      <c r="BE33" s="49"/>
      <c r="BF33" s="49"/>
      <c r="BG33" s="52"/>
      <c r="BH33" s="36" t="s">
        <v>91</v>
      </c>
      <c r="BI33" s="37"/>
      <c r="BJ33" s="38"/>
      <c r="BK33" s="39"/>
      <c r="BL33" s="15"/>
      <c r="BM33" s="15"/>
    </row>
    <row r="34" spans="1:65" ht="13.5">
      <c r="A34" s="27">
        <v>10</v>
      </c>
      <c r="B34" s="28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6"/>
      <c r="Q34" s="57"/>
      <c r="R34" s="57"/>
      <c r="S34" s="57"/>
      <c r="T34" s="57"/>
      <c r="U34" s="57"/>
      <c r="V34" s="57"/>
      <c r="W34" s="58"/>
      <c r="X34" s="58"/>
      <c r="Y34" s="58"/>
      <c r="Z34" s="58"/>
      <c r="AA34" s="58"/>
      <c r="AB34" s="58"/>
      <c r="AC34" s="58"/>
      <c r="AD34" s="58"/>
      <c r="AE34" s="59"/>
      <c r="AF34" s="56"/>
      <c r="AG34" s="57"/>
      <c r="AH34" s="57"/>
      <c r="AI34" s="57"/>
      <c r="AJ34" s="57"/>
      <c r="AK34" s="57"/>
      <c r="AL34" s="57"/>
      <c r="AM34" s="57"/>
      <c r="AN34" s="60"/>
      <c r="AO34" s="51"/>
      <c r="AP34" s="52"/>
      <c r="AQ34" s="48"/>
      <c r="AR34" s="49"/>
      <c r="AS34" s="49"/>
      <c r="AT34" s="49"/>
      <c r="AU34" s="49"/>
      <c r="AV34" s="49"/>
      <c r="AW34" s="52"/>
      <c r="AX34" s="51"/>
      <c r="AY34" s="52"/>
      <c r="AZ34" s="48"/>
      <c r="BA34" s="49"/>
      <c r="BB34" s="49"/>
      <c r="BC34" s="50"/>
      <c r="BD34" s="51"/>
      <c r="BE34" s="49"/>
      <c r="BF34" s="49"/>
      <c r="BG34" s="52"/>
      <c r="BH34" s="36" t="s">
        <v>91</v>
      </c>
      <c r="BI34" s="37"/>
      <c r="BJ34" s="38"/>
      <c r="BK34" s="39"/>
      <c r="BL34" s="15"/>
      <c r="BM34" s="15"/>
    </row>
    <row r="35" spans="1:65" ht="13.5">
      <c r="A35" s="27">
        <v>11</v>
      </c>
      <c r="B35" s="28"/>
      <c r="C35" s="53"/>
      <c r="D35" s="54"/>
      <c r="E35" s="54"/>
      <c r="F35" s="54"/>
      <c r="G35" s="54"/>
      <c r="H35" s="54"/>
      <c r="I35" s="54"/>
      <c r="J35" s="54"/>
      <c r="K35" s="49"/>
      <c r="L35" s="49"/>
      <c r="M35" s="49"/>
      <c r="N35" s="49"/>
      <c r="O35" s="52"/>
      <c r="P35" s="56"/>
      <c r="Q35" s="57"/>
      <c r="R35" s="57"/>
      <c r="S35" s="57"/>
      <c r="T35" s="57"/>
      <c r="U35" s="57"/>
      <c r="V35" s="57"/>
      <c r="W35" s="58"/>
      <c r="X35" s="58"/>
      <c r="Y35" s="58"/>
      <c r="Z35" s="58"/>
      <c r="AA35" s="58"/>
      <c r="AB35" s="58"/>
      <c r="AC35" s="58"/>
      <c r="AD35" s="58"/>
      <c r="AE35" s="59"/>
      <c r="AF35" s="56"/>
      <c r="AG35" s="57"/>
      <c r="AH35" s="57"/>
      <c r="AI35" s="57"/>
      <c r="AJ35" s="57"/>
      <c r="AK35" s="57"/>
      <c r="AL35" s="57"/>
      <c r="AM35" s="57"/>
      <c r="AN35" s="60"/>
      <c r="AO35" s="51"/>
      <c r="AP35" s="52"/>
      <c r="AQ35" s="48"/>
      <c r="AR35" s="49"/>
      <c r="AS35" s="49"/>
      <c r="AT35" s="49"/>
      <c r="AU35" s="49"/>
      <c r="AV35" s="49"/>
      <c r="AW35" s="52"/>
      <c r="AX35" s="51"/>
      <c r="AY35" s="52"/>
      <c r="AZ35" s="48"/>
      <c r="BA35" s="49"/>
      <c r="BB35" s="49"/>
      <c r="BC35" s="50"/>
      <c r="BD35" s="51"/>
      <c r="BE35" s="49"/>
      <c r="BF35" s="49"/>
      <c r="BG35" s="52"/>
      <c r="BH35" s="36" t="s">
        <v>91</v>
      </c>
      <c r="BI35" s="37"/>
      <c r="BJ35" s="38"/>
      <c r="BK35" s="39"/>
      <c r="BL35" s="15"/>
      <c r="BM35" s="15"/>
    </row>
    <row r="36" spans="1:65" ht="13.5">
      <c r="A36" s="27">
        <v>12</v>
      </c>
      <c r="B36" s="28"/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6"/>
      <c r="Q36" s="57"/>
      <c r="R36" s="57"/>
      <c r="S36" s="57"/>
      <c r="T36" s="57"/>
      <c r="U36" s="57"/>
      <c r="V36" s="57"/>
      <c r="W36" s="58"/>
      <c r="X36" s="58"/>
      <c r="Y36" s="58"/>
      <c r="Z36" s="58"/>
      <c r="AA36" s="58"/>
      <c r="AB36" s="58"/>
      <c r="AC36" s="58"/>
      <c r="AD36" s="58"/>
      <c r="AE36" s="59"/>
      <c r="AF36" s="56"/>
      <c r="AG36" s="57"/>
      <c r="AH36" s="57"/>
      <c r="AI36" s="57"/>
      <c r="AJ36" s="57"/>
      <c r="AK36" s="57"/>
      <c r="AL36" s="57"/>
      <c r="AM36" s="57"/>
      <c r="AN36" s="60"/>
      <c r="AO36" s="51"/>
      <c r="AP36" s="52"/>
      <c r="AQ36" s="48"/>
      <c r="AR36" s="49"/>
      <c r="AS36" s="49"/>
      <c r="AT36" s="49"/>
      <c r="AU36" s="49"/>
      <c r="AV36" s="49"/>
      <c r="AW36" s="52"/>
      <c r="AX36" s="51"/>
      <c r="AY36" s="52"/>
      <c r="AZ36" s="48"/>
      <c r="BA36" s="49"/>
      <c r="BB36" s="49"/>
      <c r="BC36" s="50"/>
      <c r="BD36" s="51"/>
      <c r="BE36" s="49"/>
      <c r="BF36" s="49"/>
      <c r="BG36" s="52"/>
      <c r="BH36" s="36" t="s">
        <v>91</v>
      </c>
      <c r="BI36" s="37"/>
      <c r="BJ36" s="38"/>
      <c r="BK36" s="39"/>
      <c r="BL36" s="15"/>
      <c r="BM36" s="15"/>
    </row>
    <row r="37" spans="1:65" ht="13.5">
      <c r="A37" s="27">
        <v>13</v>
      </c>
      <c r="B37" s="28"/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7"/>
      <c r="S37" s="57"/>
      <c r="T37" s="57"/>
      <c r="U37" s="57"/>
      <c r="V37" s="57"/>
      <c r="W37" s="58"/>
      <c r="X37" s="58"/>
      <c r="Y37" s="58"/>
      <c r="Z37" s="58"/>
      <c r="AA37" s="58"/>
      <c r="AB37" s="58"/>
      <c r="AC37" s="58"/>
      <c r="AD37" s="58"/>
      <c r="AE37" s="59"/>
      <c r="AF37" s="56"/>
      <c r="AG37" s="57"/>
      <c r="AH37" s="57"/>
      <c r="AI37" s="57"/>
      <c r="AJ37" s="57"/>
      <c r="AK37" s="57"/>
      <c r="AL37" s="57"/>
      <c r="AM37" s="57"/>
      <c r="AN37" s="60"/>
      <c r="AO37" s="51"/>
      <c r="AP37" s="52"/>
      <c r="AQ37" s="48"/>
      <c r="AR37" s="49"/>
      <c r="AS37" s="49"/>
      <c r="AT37" s="49"/>
      <c r="AU37" s="49"/>
      <c r="AV37" s="49"/>
      <c r="AW37" s="52"/>
      <c r="AX37" s="51"/>
      <c r="AY37" s="52"/>
      <c r="AZ37" s="48"/>
      <c r="BA37" s="49"/>
      <c r="BB37" s="49"/>
      <c r="BC37" s="50"/>
      <c r="BD37" s="51"/>
      <c r="BE37" s="49"/>
      <c r="BF37" s="49"/>
      <c r="BG37" s="52"/>
      <c r="BH37" s="36" t="s">
        <v>91</v>
      </c>
      <c r="BI37" s="37"/>
      <c r="BJ37" s="38"/>
      <c r="BK37" s="39"/>
      <c r="BL37" s="15"/>
      <c r="BM37" s="15"/>
    </row>
    <row r="38" spans="1:65" ht="13.5">
      <c r="A38" s="27">
        <v>14</v>
      </c>
      <c r="B38" s="28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56"/>
      <c r="Q38" s="57"/>
      <c r="R38" s="57"/>
      <c r="S38" s="57"/>
      <c r="T38" s="57"/>
      <c r="U38" s="57"/>
      <c r="V38" s="57"/>
      <c r="W38" s="58"/>
      <c r="X38" s="58"/>
      <c r="Y38" s="58"/>
      <c r="Z38" s="58"/>
      <c r="AA38" s="58"/>
      <c r="AB38" s="58"/>
      <c r="AC38" s="58"/>
      <c r="AD38" s="58"/>
      <c r="AE38" s="59"/>
      <c r="AF38" s="56"/>
      <c r="AG38" s="57"/>
      <c r="AH38" s="57"/>
      <c r="AI38" s="57"/>
      <c r="AJ38" s="57"/>
      <c r="AK38" s="57"/>
      <c r="AL38" s="57"/>
      <c r="AM38" s="57"/>
      <c r="AN38" s="60"/>
      <c r="AO38" s="51"/>
      <c r="AP38" s="52"/>
      <c r="AQ38" s="48"/>
      <c r="AR38" s="49"/>
      <c r="AS38" s="49"/>
      <c r="AT38" s="49"/>
      <c r="AU38" s="49"/>
      <c r="AV38" s="49"/>
      <c r="AW38" s="52"/>
      <c r="AX38" s="51"/>
      <c r="AY38" s="52"/>
      <c r="AZ38" s="48"/>
      <c r="BA38" s="49"/>
      <c r="BB38" s="49"/>
      <c r="BC38" s="50"/>
      <c r="BD38" s="51"/>
      <c r="BE38" s="49"/>
      <c r="BF38" s="49"/>
      <c r="BG38" s="52"/>
      <c r="BH38" s="36" t="s">
        <v>91</v>
      </c>
      <c r="BI38" s="37"/>
      <c r="BJ38" s="38"/>
      <c r="BK38" s="39"/>
      <c r="BL38" s="15"/>
      <c r="BM38" s="15"/>
    </row>
    <row r="39" spans="1:65" ht="13.5">
      <c r="A39" s="27">
        <v>15</v>
      </c>
      <c r="B39" s="28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  <c r="P39" s="56"/>
      <c r="Q39" s="57"/>
      <c r="R39" s="57"/>
      <c r="S39" s="57"/>
      <c r="T39" s="57"/>
      <c r="U39" s="57"/>
      <c r="V39" s="57"/>
      <c r="W39" s="58"/>
      <c r="X39" s="58"/>
      <c r="Y39" s="58"/>
      <c r="Z39" s="58"/>
      <c r="AA39" s="58"/>
      <c r="AB39" s="58"/>
      <c r="AC39" s="58"/>
      <c r="AD39" s="58"/>
      <c r="AE39" s="59"/>
      <c r="AF39" s="56"/>
      <c r="AG39" s="57"/>
      <c r="AH39" s="57"/>
      <c r="AI39" s="57"/>
      <c r="AJ39" s="57"/>
      <c r="AK39" s="57"/>
      <c r="AL39" s="57"/>
      <c r="AM39" s="57"/>
      <c r="AN39" s="60"/>
      <c r="AO39" s="51"/>
      <c r="AP39" s="52"/>
      <c r="AQ39" s="48"/>
      <c r="AR39" s="49"/>
      <c r="AS39" s="49"/>
      <c r="AT39" s="49"/>
      <c r="AU39" s="49"/>
      <c r="AV39" s="49"/>
      <c r="AW39" s="52"/>
      <c r="AX39" s="51"/>
      <c r="AY39" s="52"/>
      <c r="AZ39" s="48"/>
      <c r="BA39" s="49"/>
      <c r="BB39" s="49"/>
      <c r="BC39" s="50"/>
      <c r="BD39" s="51"/>
      <c r="BE39" s="49"/>
      <c r="BF39" s="49"/>
      <c r="BG39" s="52"/>
      <c r="BH39" s="36" t="s">
        <v>91</v>
      </c>
      <c r="BI39" s="37"/>
      <c r="BJ39" s="38"/>
      <c r="BK39" s="39"/>
      <c r="BL39" s="15"/>
      <c r="BM39" s="15"/>
    </row>
    <row r="40" spans="1:65" ht="13.5">
      <c r="A40" s="27">
        <v>16</v>
      </c>
      <c r="B40" s="28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56"/>
      <c r="Q40" s="57"/>
      <c r="R40" s="57"/>
      <c r="S40" s="57"/>
      <c r="T40" s="57"/>
      <c r="U40" s="57"/>
      <c r="V40" s="57"/>
      <c r="W40" s="58"/>
      <c r="X40" s="58"/>
      <c r="Y40" s="58"/>
      <c r="Z40" s="58"/>
      <c r="AA40" s="58"/>
      <c r="AB40" s="58"/>
      <c r="AC40" s="58"/>
      <c r="AD40" s="58"/>
      <c r="AE40" s="59"/>
      <c r="AF40" s="56"/>
      <c r="AG40" s="57"/>
      <c r="AH40" s="57"/>
      <c r="AI40" s="57"/>
      <c r="AJ40" s="57"/>
      <c r="AK40" s="57"/>
      <c r="AL40" s="57"/>
      <c r="AM40" s="57"/>
      <c r="AN40" s="60"/>
      <c r="AO40" s="51"/>
      <c r="AP40" s="52"/>
      <c r="AQ40" s="48"/>
      <c r="AR40" s="49"/>
      <c r="AS40" s="49"/>
      <c r="AT40" s="49"/>
      <c r="AU40" s="49"/>
      <c r="AV40" s="49"/>
      <c r="AW40" s="52"/>
      <c r="AX40" s="51"/>
      <c r="AY40" s="52"/>
      <c r="AZ40" s="48"/>
      <c r="BA40" s="49"/>
      <c r="BB40" s="49"/>
      <c r="BC40" s="50"/>
      <c r="BD40" s="51"/>
      <c r="BE40" s="49"/>
      <c r="BF40" s="49"/>
      <c r="BG40" s="52"/>
      <c r="BH40" s="36" t="s">
        <v>91</v>
      </c>
      <c r="BI40" s="37"/>
      <c r="BJ40" s="38"/>
      <c r="BK40" s="39"/>
      <c r="BL40" s="15"/>
      <c r="BM40" s="15"/>
    </row>
    <row r="41" spans="1:65" ht="13.5">
      <c r="A41" s="27">
        <v>17</v>
      </c>
      <c r="B41" s="28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  <c r="P41" s="56"/>
      <c r="Q41" s="57"/>
      <c r="R41" s="57"/>
      <c r="S41" s="57"/>
      <c r="T41" s="57"/>
      <c r="U41" s="57"/>
      <c r="V41" s="57"/>
      <c r="W41" s="58"/>
      <c r="X41" s="58"/>
      <c r="Y41" s="58"/>
      <c r="Z41" s="58"/>
      <c r="AA41" s="58"/>
      <c r="AB41" s="58"/>
      <c r="AC41" s="58"/>
      <c r="AD41" s="58"/>
      <c r="AE41" s="59"/>
      <c r="AF41" s="56"/>
      <c r="AG41" s="57"/>
      <c r="AH41" s="57"/>
      <c r="AI41" s="57"/>
      <c r="AJ41" s="57"/>
      <c r="AK41" s="57"/>
      <c r="AL41" s="57"/>
      <c r="AM41" s="57"/>
      <c r="AN41" s="60"/>
      <c r="AO41" s="51"/>
      <c r="AP41" s="52"/>
      <c r="AQ41" s="48"/>
      <c r="AR41" s="49"/>
      <c r="AS41" s="49"/>
      <c r="AT41" s="49"/>
      <c r="AU41" s="49"/>
      <c r="AV41" s="49"/>
      <c r="AW41" s="52"/>
      <c r="AX41" s="51"/>
      <c r="AY41" s="52"/>
      <c r="AZ41" s="48"/>
      <c r="BA41" s="49"/>
      <c r="BB41" s="49"/>
      <c r="BC41" s="50"/>
      <c r="BD41" s="51"/>
      <c r="BE41" s="49"/>
      <c r="BF41" s="49"/>
      <c r="BG41" s="52"/>
      <c r="BH41" s="36" t="s">
        <v>91</v>
      </c>
      <c r="BI41" s="37"/>
      <c r="BJ41" s="38"/>
      <c r="BK41" s="39"/>
      <c r="BL41" s="15"/>
      <c r="BM41" s="15"/>
    </row>
    <row r="42" spans="1:65" ht="13.5">
      <c r="A42" s="27">
        <v>18</v>
      </c>
      <c r="B42" s="28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  <c r="P42" s="56"/>
      <c r="Q42" s="57"/>
      <c r="R42" s="57"/>
      <c r="S42" s="57"/>
      <c r="T42" s="57"/>
      <c r="U42" s="57"/>
      <c r="V42" s="57"/>
      <c r="W42" s="58"/>
      <c r="X42" s="58"/>
      <c r="Y42" s="58"/>
      <c r="Z42" s="58"/>
      <c r="AA42" s="58"/>
      <c r="AB42" s="58"/>
      <c r="AC42" s="58"/>
      <c r="AD42" s="58"/>
      <c r="AE42" s="59"/>
      <c r="AF42" s="56"/>
      <c r="AG42" s="57"/>
      <c r="AH42" s="57"/>
      <c r="AI42" s="57"/>
      <c r="AJ42" s="57"/>
      <c r="AK42" s="57"/>
      <c r="AL42" s="57"/>
      <c r="AM42" s="57"/>
      <c r="AN42" s="60"/>
      <c r="AO42" s="51"/>
      <c r="AP42" s="52"/>
      <c r="AQ42" s="48"/>
      <c r="AR42" s="49"/>
      <c r="AS42" s="49"/>
      <c r="AT42" s="49"/>
      <c r="AU42" s="49"/>
      <c r="AV42" s="49"/>
      <c r="AW42" s="52"/>
      <c r="AX42" s="51"/>
      <c r="AY42" s="52"/>
      <c r="AZ42" s="48"/>
      <c r="BA42" s="49"/>
      <c r="BB42" s="49"/>
      <c r="BC42" s="50"/>
      <c r="BD42" s="51"/>
      <c r="BE42" s="49"/>
      <c r="BF42" s="49"/>
      <c r="BG42" s="52"/>
      <c r="BH42" s="36" t="s">
        <v>91</v>
      </c>
      <c r="BI42" s="37"/>
      <c r="BJ42" s="38"/>
      <c r="BK42" s="39"/>
      <c r="BL42" s="15"/>
      <c r="BM42" s="15"/>
    </row>
    <row r="43" spans="1:65" ht="13.5">
      <c r="A43" s="27">
        <v>19</v>
      </c>
      <c r="B43" s="28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  <c r="P43" s="56"/>
      <c r="Q43" s="57"/>
      <c r="R43" s="57"/>
      <c r="S43" s="57"/>
      <c r="T43" s="57"/>
      <c r="U43" s="57"/>
      <c r="V43" s="57"/>
      <c r="W43" s="58"/>
      <c r="X43" s="58"/>
      <c r="Y43" s="58"/>
      <c r="Z43" s="58"/>
      <c r="AA43" s="58"/>
      <c r="AB43" s="58"/>
      <c r="AC43" s="58"/>
      <c r="AD43" s="58"/>
      <c r="AE43" s="59"/>
      <c r="AF43" s="56"/>
      <c r="AG43" s="57"/>
      <c r="AH43" s="57"/>
      <c r="AI43" s="57"/>
      <c r="AJ43" s="57"/>
      <c r="AK43" s="57"/>
      <c r="AL43" s="57"/>
      <c r="AM43" s="57"/>
      <c r="AN43" s="60"/>
      <c r="AO43" s="51"/>
      <c r="AP43" s="52"/>
      <c r="AQ43" s="48"/>
      <c r="AR43" s="49"/>
      <c r="AS43" s="49"/>
      <c r="AT43" s="49"/>
      <c r="AU43" s="49"/>
      <c r="AV43" s="49"/>
      <c r="AW43" s="52"/>
      <c r="AX43" s="51"/>
      <c r="AY43" s="52"/>
      <c r="AZ43" s="48"/>
      <c r="BA43" s="49"/>
      <c r="BB43" s="49"/>
      <c r="BC43" s="50"/>
      <c r="BD43" s="51"/>
      <c r="BE43" s="49"/>
      <c r="BF43" s="49"/>
      <c r="BG43" s="52"/>
      <c r="BH43" s="36" t="s">
        <v>91</v>
      </c>
      <c r="BI43" s="37"/>
      <c r="BJ43" s="38"/>
      <c r="BK43" s="39"/>
      <c r="BL43" s="15"/>
      <c r="BM43" s="15"/>
    </row>
    <row r="44" spans="1:65" ht="13.5">
      <c r="A44" s="27">
        <v>20</v>
      </c>
      <c r="B44" s="28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  <c r="P44" s="56"/>
      <c r="Q44" s="57"/>
      <c r="R44" s="57"/>
      <c r="S44" s="57"/>
      <c r="T44" s="57"/>
      <c r="U44" s="57"/>
      <c r="V44" s="57"/>
      <c r="W44" s="58"/>
      <c r="X44" s="58"/>
      <c r="Y44" s="58"/>
      <c r="Z44" s="58"/>
      <c r="AA44" s="58"/>
      <c r="AB44" s="58"/>
      <c r="AC44" s="58"/>
      <c r="AD44" s="58"/>
      <c r="AE44" s="59"/>
      <c r="AF44" s="56"/>
      <c r="AG44" s="57"/>
      <c r="AH44" s="57"/>
      <c r="AI44" s="57"/>
      <c r="AJ44" s="57"/>
      <c r="AK44" s="57"/>
      <c r="AL44" s="57"/>
      <c r="AM44" s="57"/>
      <c r="AN44" s="60"/>
      <c r="AO44" s="51"/>
      <c r="AP44" s="52"/>
      <c r="AQ44" s="48"/>
      <c r="AR44" s="49"/>
      <c r="AS44" s="49"/>
      <c r="AT44" s="49"/>
      <c r="AU44" s="49"/>
      <c r="AV44" s="49"/>
      <c r="AW44" s="52"/>
      <c r="AX44" s="51"/>
      <c r="AY44" s="52"/>
      <c r="AZ44" s="48"/>
      <c r="BA44" s="49"/>
      <c r="BB44" s="49"/>
      <c r="BC44" s="50"/>
      <c r="BD44" s="51"/>
      <c r="BE44" s="49"/>
      <c r="BF44" s="49"/>
      <c r="BG44" s="52"/>
      <c r="BH44" s="36" t="s">
        <v>91</v>
      </c>
      <c r="BI44" s="37"/>
      <c r="BJ44" s="38"/>
      <c r="BK44" s="39"/>
      <c r="BL44" s="15"/>
      <c r="BM44" s="15"/>
    </row>
    <row r="45" spans="1:65" ht="13.5">
      <c r="A45" s="27">
        <v>21</v>
      </c>
      <c r="B45" s="28"/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  <c r="P45" s="56"/>
      <c r="Q45" s="57"/>
      <c r="R45" s="57"/>
      <c r="S45" s="57"/>
      <c r="T45" s="57"/>
      <c r="U45" s="57"/>
      <c r="V45" s="57"/>
      <c r="W45" s="58"/>
      <c r="X45" s="58"/>
      <c r="Y45" s="58"/>
      <c r="Z45" s="58"/>
      <c r="AA45" s="58"/>
      <c r="AB45" s="58"/>
      <c r="AC45" s="58"/>
      <c r="AD45" s="58"/>
      <c r="AE45" s="59"/>
      <c r="AF45" s="56"/>
      <c r="AG45" s="57"/>
      <c r="AH45" s="57"/>
      <c r="AI45" s="57"/>
      <c r="AJ45" s="57"/>
      <c r="AK45" s="57"/>
      <c r="AL45" s="57"/>
      <c r="AM45" s="57"/>
      <c r="AN45" s="60"/>
      <c r="AO45" s="51"/>
      <c r="AP45" s="52"/>
      <c r="AQ45" s="48"/>
      <c r="AR45" s="49"/>
      <c r="AS45" s="49"/>
      <c r="AT45" s="49"/>
      <c r="AU45" s="49"/>
      <c r="AV45" s="49"/>
      <c r="AW45" s="52"/>
      <c r="AX45" s="51"/>
      <c r="AY45" s="52"/>
      <c r="AZ45" s="48"/>
      <c r="BA45" s="49"/>
      <c r="BB45" s="49"/>
      <c r="BC45" s="50"/>
      <c r="BD45" s="51"/>
      <c r="BE45" s="49"/>
      <c r="BF45" s="49"/>
      <c r="BG45" s="52"/>
      <c r="BH45" s="36" t="s">
        <v>91</v>
      </c>
      <c r="BI45" s="37"/>
      <c r="BJ45" s="38"/>
      <c r="BK45" s="39"/>
      <c r="BL45" s="15"/>
      <c r="BM45" s="15"/>
    </row>
    <row r="46" spans="1:65" ht="13.5">
      <c r="A46" s="27">
        <v>22</v>
      </c>
      <c r="B46" s="28"/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56"/>
      <c r="Q46" s="57"/>
      <c r="R46" s="57"/>
      <c r="S46" s="57"/>
      <c r="T46" s="57"/>
      <c r="U46" s="57"/>
      <c r="V46" s="57"/>
      <c r="W46" s="58"/>
      <c r="X46" s="58"/>
      <c r="Y46" s="58"/>
      <c r="Z46" s="58"/>
      <c r="AA46" s="58"/>
      <c r="AB46" s="58"/>
      <c r="AC46" s="58"/>
      <c r="AD46" s="58"/>
      <c r="AE46" s="59"/>
      <c r="AF46" s="56"/>
      <c r="AG46" s="57"/>
      <c r="AH46" s="57"/>
      <c r="AI46" s="57"/>
      <c r="AJ46" s="57"/>
      <c r="AK46" s="57"/>
      <c r="AL46" s="57"/>
      <c r="AM46" s="57"/>
      <c r="AN46" s="60"/>
      <c r="AO46" s="51"/>
      <c r="AP46" s="52"/>
      <c r="AQ46" s="48"/>
      <c r="AR46" s="49"/>
      <c r="AS46" s="49"/>
      <c r="AT46" s="49"/>
      <c r="AU46" s="49"/>
      <c r="AV46" s="49"/>
      <c r="AW46" s="52"/>
      <c r="AX46" s="51"/>
      <c r="AY46" s="52"/>
      <c r="AZ46" s="48"/>
      <c r="BA46" s="49"/>
      <c r="BB46" s="49"/>
      <c r="BC46" s="50"/>
      <c r="BD46" s="51"/>
      <c r="BE46" s="49"/>
      <c r="BF46" s="49"/>
      <c r="BG46" s="52"/>
      <c r="BH46" s="36" t="s">
        <v>91</v>
      </c>
      <c r="BI46" s="37"/>
      <c r="BJ46" s="38"/>
      <c r="BK46" s="39"/>
      <c r="BL46" s="15"/>
      <c r="BM46" s="15"/>
    </row>
    <row r="47" spans="1:65" ht="13.5">
      <c r="A47" s="27">
        <v>23</v>
      </c>
      <c r="B47" s="28"/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  <c r="P47" s="56"/>
      <c r="Q47" s="57"/>
      <c r="R47" s="57"/>
      <c r="S47" s="57"/>
      <c r="T47" s="57"/>
      <c r="U47" s="57"/>
      <c r="V47" s="57"/>
      <c r="W47" s="58"/>
      <c r="X47" s="58"/>
      <c r="Y47" s="58"/>
      <c r="Z47" s="58"/>
      <c r="AA47" s="58"/>
      <c r="AB47" s="58"/>
      <c r="AC47" s="58"/>
      <c r="AD47" s="58"/>
      <c r="AE47" s="59"/>
      <c r="AF47" s="56"/>
      <c r="AG47" s="57"/>
      <c r="AH47" s="57"/>
      <c r="AI47" s="57"/>
      <c r="AJ47" s="57"/>
      <c r="AK47" s="57"/>
      <c r="AL47" s="57"/>
      <c r="AM47" s="57"/>
      <c r="AN47" s="60"/>
      <c r="AO47" s="51"/>
      <c r="AP47" s="52"/>
      <c r="AQ47" s="48"/>
      <c r="AR47" s="49"/>
      <c r="AS47" s="49"/>
      <c r="AT47" s="49"/>
      <c r="AU47" s="49"/>
      <c r="AV47" s="49"/>
      <c r="AW47" s="52"/>
      <c r="AX47" s="51"/>
      <c r="AY47" s="52"/>
      <c r="AZ47" s="48"/>
      <c r="BA47" s="49"/>
      <c r="BB47" s="49"/>
      <c r="BC47" s="50"/>
      <c r="BD47" s="51"/>
      <c r="BE47" s="49"/>
      <c r="BF47" s="49"/>
      <c r="BG47" s="52"/>
      <c r="BH47" s="36" t="s">
        <v>91</v>
      </c>
      <c r="BI47" s="37"/>
      <c r="BJ47" s="38"/>
      <c r="BK47" s="39"/>
      <c r="BL47" s="15"/>
      <c r="BM47" s="15"/>
    </row>
    <row r="48" spans="1:65" ht="13.5">
      <c r="A48" s="27">
        <v>24</v>
      </c>
      <c r="B48" s="28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  <c r="P48" s="56"/>
      <c r="Q48" s="57"/>
      <c r="R48" s="57"/>
      <c r="S48" s="57"/>
      <c r="T48" s="57"/>
      <c r="U48" s="57"/>
      <c r="V48" s="57"/>
      <c r="W48" s="58"/>
      <c r="X48" s="58"/>
      <c r="Y48" s="58"/>
      <c r="Z48" s="58"/>
      <c r="AA48" s="58"/>
      <c r="AB48" s="58"/>
      <c r="AC48" s="58"/>
      <c r="AD48" s="58"/>
      <c r="AE48" s="59"/>
      <c r="AF48" s="56"/>
      <c r="AG48" s="57"/>
      <c r="AH48" s="57"/>
      <c r="AI48" s="57"/>
      <c r="AJ48" s="57"/>
      <c r="AK48" s="57"/>
      <c r="AL48" s="57"/>
      <c r="AM48" s="57"/>
      <c r="AN48" s="60"/>
      <c r="AO48" s="51"/>
      <c r="AP48" s="52"/>
      <c r="AQ48" s="48"/>
      <c r="AR48" s="49"/>
      <c r="AS48" s="49"/>
      <c r="AT48" s="49"/>
      <c r="AU48" s="49"/>
      <c r="AV48" s="49"/>
      <c r="AW48" s="52"/>
      <c r="AX48" s="51"/>
      <c r="AY48" s="52"/>
      <c r="AZ48" s="48"/>
      <c r="BA48" s="49"/>
      <c r="BB48" s="49"/>
      <c r="BC48" s="50"/>
      <c r="BD48" s="51"/>
      <c r="BE48" s="49"/>
      <c r="BF48" s="49"/>
      <c r="BG48" s="52"/>
      <c r="BH48" s="36" t="s">
        <v>91</v>
      </c>
      <c r="BI48" s="37"/>
      <c r="BJ48" s="38"/>
      <c r="BK48" s="39"/>
      <c r="BL48" s="15"/>
      <c r="BM48" s="15"/>
    </row>
    <row r="49" spans="1:65" ht="13.5">
      <c r="A49" s="27">
        <v>25</v>
      </c>
      <c r="B49" s="28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  <c r="P49" s="56"/>
      <c r="Q49" s="57"/>
      <c r="R49" s="57"/>
      <c r="S49" s="57"/>
      <c r="T49" s="57"/>
      <c r="U49" s="57"/>
      <c r="V49" s="57"/>
      <c r="W49" s="58"/>
      <c r="X49" s="58"/>
      <c r="Y49" s="58"/>
      <c r="Z49" s="58"/>
      <c r="AA49" s="58"/>
      <c r="AB49" s="58"/>
      <c r="AC49" s="58"/>
      <c r="AD49" s="58"/>
      <c r="AE49" s="59"/>
      <c r="AF49" s="56"/>
      <c r="AG49" s="57"/>
      <c r="AH49" s="57"/>
      <c r="AI49" s="57"/>
      <c r="AJ49" s="57"/>
      <c r="AK49" s="57"/>
      <c r="AL49" s="57"/>
      <c r="AM49" s="57"/>
      <c r="AN49" s="60"/>
      <c r="AO49" s="51"/>
      <c r="AP49" s="52"/>
      <c r="AQ49" s="48"/>
      <c r="AR49" s="49"/>
      <c r="AS49" s="49"/>
      <c r="AT49" s="49"/>
      <c r="AU49" s="49"/>
      <c r="AV49" s="49"/>
      <c r="AW49" s="52"/>
      <c r="AX49" s="51"/>
      <c r="AY49" s="52"/>
      <c r="AZ49" s="48"/>
      <c r="BA49" s="49"/>
      <c r="BB49" s="49"/>
      <c r="BC49" s="50"/>
      <c r="BD49" s="51"/>
      <c r="BE49" s="49"/>
      <c r="BF49" s="49"/>
      <c r="BG49" s="52"/>
      <c r="BH49" s="36" t="s">
        <v>91</v>
      </c>
      <c r="BI49" s="37"/>
      <c r="BJ49" s="38"/>
      <c r="BK49" s="39"/>
      <c r="BL49" s="15"/>
      <c r="BM49" s="15"/>
    </row>
    <row r="50" spans="1:65" ht="13.5">
      <c r="A50" s="27">
        <v>26</v>
      </c>
      <c r="B50" s="28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56"/>
      <c r="Q50" s="57"/>
      <c r="R50" s="57"/>
      <c r="S50" s="57"/>
      <c r="T50" s="57"/>
      <c r="U50" s="57"/>
      <c r="V50" s="57"/>
      <c r="W50" s="58"/>
      <c r="X50" s="58"/>
      <c r="Y50" s="58"/>
      <c r="Z50" s="58"/>
      <c r="AA50" s="58"/>
      <c r="AB50" s="58"/>
      <c r="AC50" s="58"/>
      <c r="AD50" s="58"/>
      <c r="AE50" s="59"/>
      <c r="AF50" s="56"/>
      <c r="AG50" s="57"/>
      <c r="AH50" s="57"/>
      <c r="AI50" s="57"/>
      <c r="AJ50" s="57"/>
      <c r="AK50" s="57"/>
      <c r="AL50" s="57"/>
      <c r="AM50" s="57"/>
      <c r="AN50" s="60"/>
      <c r="AO50" s="51"/>
      <c r="AP50" s="52"/>
      <c r="AQ50" s="48"/>
      <c r="AR50" s="49"/>
      <c r="AS50" s="49"/>
      <c r="AT50" s="49"/>
      <c r="AU50" s="49"/>
      <c r="AV50" s="49"/>
      <c r="AW50" s="52"/>
      <c r="AX50" s="51"/>
      <c r="AY50" s="52"/>
      <c r="AZ50" s="48"/>
      <c r="BA50" s="49"/>
      <c r="BB50" s="49"/>
      <c r="BC50" s="50"/>
      <c r="BD50" s="51"/>
      <c r="BE50" s="49"/>
      <c r="BF50" s="49"/>
      <c r="BG50" s="52"/>
      <c r="BH50" s="36" t="s">
        <v>91</v>
      </c>
      <c r="BI50" s="37"/>
      <c r="BJ50" s="38"/>
      <c r="BK50" s="39"/>
      <c r="BL50" s="15"/>
      <c r="BM50" s="15"/>
    </row>
    <row r="51" spans="1:65" ht="13.5">
      <c r="A51" s="27">
        <v>27</v>
      </c>
      <c r="B51" s="28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56"/>
      <c r="Q51" s="57"/>
      <c r="R51" s="57"/>
      <c r="S51" s="57"/>
      <c r="T51" s="57"/>
      <c r="U51" s="57"/>
      <c r="V51" s="57"/>
      <c r="W51" s="58"/>
      <c r="X51" s="58"/>
      <c r="Y51" s="58"/>
      <c r="Z51" s="58"/>
      <c r="AA51" s="58"/>
      <c r="AB51" s="58"/>
      <c r="AC51" s="58"/>
      <c r="AD51" s="58"/>
      <c r="AE51" s="59"/>
      <c r="AF51" s="56"/>
      <c r="AG51" s="57"/>
      <c r="AH51" s="57"/>
      <c r="AI51" s="57"/>
      <c r="AJ51" s="57"/>
      <c r="AK51" s="57"/>
      <c r="AL51" s="57"/>
      <c r="AM51" s="57"/>
      <c r="AN51" s="60"/>
      <c r="AO51" s="51"/>
      <c r="AP51" s="52"/>
      <c r="AQ51" s="48"/>
      <c r="AR51" s="49"/>
      <c r="AS51" s="49"/>
      <c r="AT51" s="49"/>
      <c r="AU51" s="49"/>
      <c r="AV51" s="49"/>
      <c r="AW51" s="52"/>
      <c r="AX51" s="51"/>
      <c r="AY51" s="52"/>
      <c r="AZ51" s="48"/>
      <c r="BA51" s="49"/>
      <c r="BB51" s="49"/>
      <c r="BC51" s="50"/>
      <c r="BD51" s="51"/>
      <c r="BE51" s="49"/>
      <c r="BF51" s="49"/>
      <c r="BG51" s="52"/>
      <c r="BH51" s="36" t="s">
        <v>91</v>
      </c>
      <c r="BI51" s="37"/>
      <c r="BJ51" s="38"/>
      <c r="BK51" s="39"/>
      <c r="BL51" s="15"/>
      <c r="BM51" s="15"/>
    </row>
    <row r="52" spans="1:65" ht="13.5">
      <c r="A52" s="27">
        <v>28</v>
      </c>
      <c r="B52" s="28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  <c r="P52" s="56"/>
      <c r="Q52" s="57"/>
      <c r="R52" s="57"/>
      <c r="S52" s="57"/>
      <c r="T52" s="57"/>
      <c r="U52" s="57"/>
      <c r="V52" s="57"/>
      <c r="W52" s="58"/>
      <c r="X52" s="58"/>
      <c r="Y52" s="58"/>
      <c r="Z52" s="58"/>
      <c r="AA52" s="58"/>
      <c r="AB52" s="58"/>
      <c r="AC52" s="58"/>
      <c r="AD52" s="58"/>
      <c r="AE52" s="59"/>
      <c r="AF52" s="56"/>
      <c r="AG52" s="57"/>
      <c r="AH52" s="57"/>
      <c r="AI52" s="57"/>
      <c r="AJ52" s="57"/>
      <c r="AK52" s="57"/>
      <c r="AL52" s="57"/>
      <c r="AM52" s="57"/>
      <c r="AN52" s="60"/>
      <c r="AO52" s="51"/>
      <c r="AP52" s="52"/>
      <c r="AQ52" s="48"/>
      <c r="AR52" s="49"/>
      <c r="AS52" s="49"/>
      <c r="AT52" s="49"/>
      <c r="AU52" s="49"/>
      <c r="AV52" s="49"/>
      <c r="AW52" s="52"/>
      <c r="AX52" s="51"/>
      <c r="AY52" s="52"/>
      <c r="AZ52" s="48"/>
      <c r="BA52" s="49"/>
      <c r="BB52" s="49"/>
      <c r="BC52" s="50"/>
      <c r="BD52" s="51"/>
      <c r="BE52" s="49"/>
      <c r="BF52" s="49"/>
      <c r="BG52" s="52"/>
      <c r="BH52" s="36" t="s">
        <v>91</v>
      </c>
      <c r="BI52" s="37"/>
      <c r="BJ52" s="38"/>
      <c r="BK52" s="39"/>
      <c r="BL52" s="15"/>
      <c r="BM52" s="15"/>
    </row>
    <row r="53" spans="1:65" ht="13.5">
      <c r="A53" s="27">
        <v>29</v>
      </c>
      <c r="B53" s="28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56"/>
      <c r="Q53" s="57"/>
      <c r="R53" s="57"/>
      <c r="S53" s="57"/>
      <c r="T53" s="57"/>
      <c r="U53" s="57"/>
      <c r="V53" s="57"/>
      <c r="W53" s="58"/>
      <c r="X53" s="58"/>
      <c r="Y53" s="58"/>
      <c r="Z53" s="58"/>
      <c r="AA53" s="58"/>
      <c r="AB53" s="58"/>
      <c r="AC53" s="58"/>
      <c r="AD53" s="58"/>
      <c r="AE53" s="59"/>
      <c r="AF53" s="56"/>
      <c r="AG53" s="57"/>
      <c r="AH53" s="57"/>
      <c r="AI53" s="57"/>
      <c r="AJ53" s="57"/>
      <c r="AK53" s="57"/>
      <c r="AL53" s="57"/>
      <c r="AM53" s="57"/>
      <c r="AN53" s="60"/>
      <c r="AO53" s="51"/>
      <c r="AP53" s="52"/>
      <c r="AQ53" s="48"/>
      <c r="AR53" s="49"/>
      <c r="AS53" s="49"/>
      <c r="AT53" s="49"/>
      <c r="AU53" s="49"/>
      <c r="AV53" s="49"/>
      <c r="AW53" s="52"/>
      <c r="AX53" s="51"/>
      <c r="AY53" s="52"/>
      <c r="AZ53" s="48"/>
      <c r="BA53" s="49"/>
      <c r="BB53" s="49"/>
      <c r="BC53" s="50"/>
      <c r="BD53" s="51"/>
      <c r="BE53" s="49"/>
      <c r="BF53" s="49"/>
      <c r="BG53" s="52"/>
      <c r="BH53" s="36" t="s">
        <v>91</v>
      </c>
      <c r="BI53" s="37"/>
      <c r="BJ53" s="38"/>
      <c r="BK53" s="39"/>
      <c r="BL53" s="15"/>
      <c r="BM53" s="15"/>
    </row>
    <row r="54" spans="1:65" ht="13.5">
      <c r="A54" s="27">
        <v>30</v>
      </c>
      <c r="B54" s="28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  <c r="P54" s="56"/>
      <c r="Q54" s="57"/>
      <c r="R54" s="57"/>
      <c r="S54" s="57"/>
      <c r="T54" s="57"/>
      <c r="U54" s="57"/>
      <c r="V54" s="57"/>
      <c r="W54" s="58"/>
      <c r="X54" s="58"/>
      <c r="Y54" s="58"/>
      <c r="Z54" s="58"/>
      <c r="AA54" s="58"/>
      <c r="AB54" s="58"/>
      <c r="AC54" s="58"/>
      <c r="AD54" s="58"/>
      <c r="AE54" s="59"/>
      <c r="AF54" s="56"/>
      <c r="AG54" s="57"/>
      <c r="AH54" s="57"/>
      <c r="AI54" s="57"/>
      <c r="AJ54" s="57"/>
      <c r="AK54" s="57"/>
      <c r="AL54" s="57"/>
      <c r="AM54" s="57"/>
      <c r="AN54" s="60"/>
      <c r="AO54" s="51"/>
      <c r="AP54" s="52"/>
      <c r="AQ54" s="48"/>
      <c r="AR54" s="49"/>
      <c r="AS54" s="49"/>
      <c r="AT54" s="49"/>
      <c r="AU54" s="49"/>
      <c r="AV54" s="49"/>
      <c r="AW54" s="52"/>
      <c r="AX54" s="51"/>
      <c r="AY54" s="52"/>
      <c r="AZ54" s="48"/>
      <c r="BA54" s="49"/>
      <c r="BB54" s="49"/>
      <c r="BC54" s="50"/>
      <c r="BD54" s="51"/>
      <c r="BE54" s="49"/>
      <c r="BF54" s="49"/>
      <c r="BG54" s="52"/>
      <c r="BH54" s="36" t="s">
        <v>91</v>
      </c>
      <c r="BI54" s="37"/>
      <c r="BJ54" s="38"/>
      <c r="BK54" s="39"/>
      <c r="BL54" s="15"/>
      <c r="BM54" s="15"/>
    </row>
    <row r="55" spans="1:65" ht="13.5">
      <c r="A55" s="27">
        <v>31</v>
      </c>
      <c r="B55" s="28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  <c r="P55" s="56"/>
      <c r="Q55" s="57"/>
      <c r="R55" s="57"/>
      <c r="S55" s="57"/>
      <c r="T55" s="57"/>
      <c r="U55" s="57"/>
      <c r="V55" s="57"/>
      <c r="W55" s="58"/>
      <c r="X55" s="58"/>
      <c r="Y55" s="58"/>
      <c r="Z55" s="58"/>
      <c r="AA55" s="58"/>
      <c r="AB55" s="58"/>
      <c r="AC55" s="58"/>
      <c r="AD55" s="58"/>
      <c r="AE55" s="59"/>
      <c r="AF55" s="56"/>
      <c r="AG55" s="57"/>
      <c r="AH55" s="57"/>
      <c r="AI55" s="57"/>
      <c r="AJ55" s="57"/>
      <c r="AK55" s="57"/>
      <c r="AL55" s="57"/>
      <c r="AM55" s="57"/>
      <c r="AN55" s="60"/>
      <c r="AO55" s="51"/>
      <c r="AP55" s="52"/>
      <c r="AQ55" s="48"/>
      <c r="AR55" s="49"/>
      <c r="AS55" s="49"/>
      <c r="AT55" s="49"/>
      <c r="AU55" s="49"/>
      <c r="AV55" s="49"/>
      <c r="AW55" s="52"/>
      <c r="AX55" s="51"/>
      <c r="AY55" s="52"/>
      <c r="AZ55" s="48"/>
      <c r="BA55" s="49"/>
      <c r="BB55" s="49"/>
      <c r="BC55" s="50"/>
      <c r="BD55" s="51"/>
      <c r="BE55" s="49"/>
      <c r="BF55" s="49"/>
      <c r="BG55" s="52"/>
      <c r="BH55" s="36" t="s">
        <v>91</v>
      </c>
      <c r="BI55" s="37"/>
      <c r="BJ55" s="38"/>
      <c r="BK55" s="39"/>
      <c r="BL55" s="15"/>
      <c r="BM55" s="15"/>
    </row>
    <row r="56" spans="1:65" ht="13.5">
      <c r="A56" s="27">
        <v>32</v>
      </c>
      <c r="B56" s="28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  <c r="P56" s="56"/>
      <c r="Q56" s="57"/>
      <c r="R56" s="57"/>
      <c r="S56" s="57"/>
      <c r="T56" s="57"/>
      <c r="U56" s="57"/>
      <c r="V56" s="57"/>
      <c r="W56" s="58"/>
      <c r="X56" s="58"/>
      <c r="Y56" s="58"/>
      <c r="Z56" s="58"/>
      <c r="AA56" s="58"/>
      <c r="AB56" s="58"/>
      <c r="AC56" s="58"/>
      <c r="AD56" s="58"/>
      <c r="AE56" s="59"/>
      <c r="AF56" s="56"/>
      <c r="AG56" s="57"/>
      <c r="AH56" s="57"/>
      <c r="AI56" s="57"/>
      <c r="AJ56" s="57"/>
      <c r="AK56" s="57"/>
      <c r="AL56" s="57"/>
      <c r="AM56" s="57"/>
      <c r="AN56" s="60"/>
      <c r="AO56" s="51"/>
      <c r="AP56" s="52"/>
      <c r="AQ56" s="48"/>
      <c r="AR56" s="49"/>
      <c r="AS56" s="49"/>
      <c r="AT56" s="49"/>
      <c r="AU56" s="49"/>
      <c r="AV56" s="49"/>
      <c r="AW56" s="52"/>
      <c r="AX56" s="51"/>
      <c r="AY56" s="52"/>
      <c r="AZ56" s="48"/>
      <c r="BA56" s="49"/>
      <c r="BB56" s="49"/>
      <c r="BC56" s="50"/>
      <c r="BD56" s="51"/>
      <c r="BE56" s="49"/>
      <c r="BF56" s="49"/>
      <c r="BG56" s="52"/>
      <c r="BH56" s="36" t="s">
        <v>91</v>
      </c>
      <c r="BI56" s="37"/>
      <c r="BJ56" s="38"/>
      <c r="BK56" s="39"/>
      <c r="BL56" s="15"/>
      <c r="BM56" s="15"/>
    </row>
    <row r="57" spans="1:65" ht="13.5">
      <c r="A57" s="27">
        <v>33</v>
      </c>
      <c r="B57" s="28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  <c r="P57" s="56"/>
      <c r="Q57" s="57"/>
      <c r="R57" s="57"/>
      <c r="S57" s="57"/>
      <c r="T57" s="57"/>
      <c r="U57" s="57"/>
      <c r="V57" s="57"/>
      <c r="W57" s="58"/>
      <c r="X57" s="58"/>
      <c r="Y57" s="58"/>
      <c r="Z57" s="58"/>
      <c r="AA57" s="58"/>
      <c r="AB57" s="58"/>
      <c r="AC57" s="58"/>
      <c r="AD57" s="58"/>
      <c r="AE57" s="59"/>
      <c r="AF57" s="56"/>
      <c r="AG57" s="57"/>
      <c r="AH57" s="57"/>
      <c r="AI57" s="57"/>
      <c r="AJ57" s="57"/>
      <c r="AK57" s="57"/>
      <c r="AL57" s="57"/>
      <c r="AM57" s="57"/>
      <c r="AN57" s="60"/>
      <c r="AO57" s="51"/>
      <c r="AP57" s="52"/>
      <c r="AQ57" s="48"/>
      <c r="AR57" s="49"/>
      <c r="AS57" s="49"/>
      <c r="AT57" s="49"/>
      <c r="AU57" s="49"/>
      <c r="AV57" s="49"/>
      <c r="AW57" s="52"/>
      <c r="AX57" s="51"/>
      <c r="AY57" s="52"/>
      <c r="AZ57" s="48"/>
      <c r="BA57" s="49"/>
      <c r="BB57" s="49"/>
      <c r="BC57" s="50"/>
      <c r="BD57" s="51"/>
      <c r="BE57" s="49"/>
      <c r="BF57" s="49"/>
      <c r="BG57" s="52"/>
      <c r="BH57" s="36" t="s">
        <v>91</v>
      </c>
      <c r="BI57" s="37"/>
      <c r="BJ57" s="38"/>
      <c r="BK57" s="39"/>
      <c r="BL57" s="15"/>
      <c r="BM57" s="15"/>
    </row>
    <row r="58" spans="1:65" ht="13.5">
      <c r="A58" s="27">
        <v>34</v>
      </c>
      <c r="B58" s="28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  <c r="P58" s="56"/>
      <c r="Q58" s="57"/>
      <c r="R58" s="57"/>
      <c r="S58" s="57"/>
      <c r="T58" s="57"/>
      <c r="U58" s="57"/>
      <c r="V58" s="57"/>
      <c r="W58" s="58"/>
      <c r="X58" s="58"/>
      <c r="Y58" s="58"/>
      <c r="Z58" s="58"/>
      <c r="AA58" s="58"/>
      <c r="AB58" s="58"/>
      <c r="AC58" s="58"/>
      <c r="AD58" s="58"/>
      <c r="AE58" s="59"/>
      <c r="AF58" s="56"/>
      <c r="AG58" s="57"/>
      <c r="AH58" s="57"/>
      <c r="AI58" s="57"/>
      <c r="AJ58" s="57"/>
      <c r="AK58" s="57"/>
      <c r="AL58" s="57"/>
      <c r="AM58" s="57"/>
      <c r="AN58" s="60"/>
      <c r="AO58" s="51"/>
      <c r="AP58" s="52"/>
      <c r="AQ58" s="48"/>
      <c r="AR58" s="49"/>
      <c r="AS58" s="49"/>
      <c r="AT58" s="49"/>
      <c r="AU58" s="49"/>
      <c r="AV58" s="49"/>
      <c r="AW58" s="52"/>
      <c r="AX58" s="51"/>
      <c r="AY58" s="52"/>
      <c r="AZ58" s="48"/>
      <c r="BA58" s="49"/>
      <c r="BB58" s="49"/>
      <c r="BC58" s="50"/>
      <c r="BD58" s="51"/>
      <c r="BE58" s="49"/>
      <c r="BF58" s="49"/>
      <c r="BG58" s="52"/>
      <c r="BH58" s="36" t="s">
        <v>91</v>
      </c>
      <c r="BI58" s="37"/>
      <c r="BJ58" s="38"/>
      <c r="BK58" s="39"/>
      <c r="BL58" s="15"/>
      <c r="BM58" s="15"/>
    </row>
    <row r="59" spans="1:65" ht="13.5">
      <c r="A59" s="27">
        <v>35</v>
      </c>
      <c r="B59" s="28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56"/>
      <c r="Q59" s="57"/>
      <c r="R59" s="57"/>
      <c r="S59" s="57"/>
      <c r="T59" s="57"/>
      <c r="U59" s="57"/>
      <c r="V59" s="57"/>
      <c r="W59" s="58"/>
      <c r="X59" s="58"/>
      <c r="Y59" s="58"/>
      <c r="Z59" s="58"/>
      <c r="AA59" s="58"/>
      <c r="AB59" s="58"/>
      <c r="AC59" s="58"/>
      <c r="AD59" s="58"/>
      <c r="AE59" s="59"/>
      <c r="AF59" s="56"/>
      <c r="AG59" s="57"/>
      <c r="AH59" s="57"/>
      <c r="AI59" s="57"/>
      <c r="AJ59" s="57"/>
      <c r="AK59" s="57"/>
      <c r="AL59" s="57"/>
      <c r="AM59" s="57"/>
      <c r="AN59" s="60"/>
      <c r="AO59" s="51"/>
      <c r="AP59" s="52"/>
      <c r="AQ59" s="48"/>
      <c r="AR59" s="49"/>
      <c r="AS59" s="49"/>
      <c r="AT59" s="49"/>
      <c r="AU59" s="49"/>
      <c r="AV59" s="49"/>
      <c r="AW59" s="52"/>
      <c r="AX59" s="51"/>
      <c r="AY59" s="52"/>
      <c r="AZ59" s="48"/>
      <c r="BA59" s="49"/>
      <c r="BB59" s="49"/>
      <c r="BC59" s="50"/>
      <c r="BD59" s="51"/>
      <c r="BE59" s="49"/>
      <c r="BF59" s="49"/>
      <c r="BG59" s="52"/>
      <c r="BH59" s="36" t="s">
        <v>91</v>
      </c>
      <c r="BI59" s="37"/>
      <c r="BJ59" s="38"/>
      <c r="BK59" s="39"/>
      <c r="BL59" s="15"/>
      <c r="BM59" s="15"/>
    </row>
    <row r="60" spans="1:65" ht="13.5">
      <c r="A60" s="27">
        <v>36</v>
      </c>
      <c r="B60" s="28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  <c r="P60" s="56"/>
      <c r="Q60" s="57"/>
      <c r="R60" s="57"/>
      <c r="S60" s="57"/>
      <c r="T60" s="57"/>
      <c r="U60" s="57"/>
      <c r="V60" s="57"/>
      <c r="W60" s="58"/>
      <c r="X60" s="58"/>
      <c r="Y60" s="58"/>
      <c r="Z60" s="58"/>
      <c r="AA60" s="58"/>
      <c r="AB60" s="58"/>
      <c r="AC60" s="58"/>
      <c r="AD60" s="58"/>
      <c r="AE60" s="59"/>
      <c r="AF60" s="56"/>
      <c r="AG60" s="57"/>
      <c r="AH60" s="57"/>
      <c r="AI60" s="57"/>
      <c r="AJ60" s="57"/>
      <c r="AK60" s="57"/>
      <c r="AL60" s="57"/>
      <c r="AM60" s="57"/>
      <c r="AN60" s="60"/>
      <c r="AO60" s="51"/>
      <c r="AP60" s="52"/>
      <c r="AQ60" s="48"/>
      <c r="AR60" s="49"/>
      <c r="AS60" s="49"/>
      <c r="AT60" s="49"/>
      <c r="AU60" s="49"/>
      <c r="AV60" s="49"/>
      <c r="AW60" s="52"/>
      <c r="AX60" s="51"/>
      <c r="AY60" s="52"/>
      <c r="AZ60" s="48"/>
      <c r="BA60" s="49"/>
      <c r="BB60" s="49"/>
      <c r="BC60" s="50"/>
      <c r="BD60" s="51"/>
      <c r="BE60" s="49"/>
      <c r="BF60" s="49"/>
      <c r="BG60" s="52"/>
      <c r="BH60" s="36" t="s">
        <v>91</v>
      </c>
      <c r="BI60" s="37"/>
      <c r="BJ60" s="38"/>
      <c r="BK60" s="39"/>
      <c r="BL60" s="15"/>
      <c r="BM60" s="15"/>
    </row>
    <row r="61" spans="1:65" ht="13.5">
      <c r="A61" s="27">
        <v>37</v>
      </c>
      <c r="B61" s="28"/>
      <c r="C61" s="53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  <c r="P61" s="56"/>
      <c r="Q61" s="57"/>
      <c r="R61" s="57"/>
      <c r="S61" s="57"/>
      <c r="T61" s="57"/>
      <c r="U61" s="57"/>
      <c r="V61" s="57"/>
      <c r="W61" s="58"/>
      <c r="X61" s="58"/>
      <c r="Y61" s="58"/>
      <c r="Z61" s="58"/>
      <c r="AA61" s="58"/>
      <c r="AB61" s="58"/>
      <c r="AC61" s="58"/>
      <c r="AD61" s="58"/>
      <c r="AE61" s="59"/>
      <c r="AF61" s="56"/>
      <c r="AG61" s="57"/>
      <c r="AH61" s="57"/>
      <c r="AI61" s="57"/>
      <c r="AJ61" s="57"/>
      <c r="AK61" s="57"/>
      <c r="AL61" s="57"/>
      <c r="AM61" s="57"/>
      <c r="AN61" s="60"/>
      <c r="AO61" s="51"/>
      <c r="AP61" s="52"/>
      <c r="AQ61" s="48"/>
      <c r="AR61" s="49"/>
      <c r="AS61" s="49"/>
      <c r="AT61" s="49"/>
      <c r="AU61" s="49"/>
      <c r="AV61" s="49"/>
      <c r="AW61" s="52"/>
      <c r="AX61" s="51"/>
      <c r="AY61" s="52"/>
      <c r="AZ61" s="48"/>
      <c r="BA61" s="49"/>
      <c r="BB61" s="49"/>
      <c r="BC61" s="50"/>
      <c r="BD61" s="51"/>
      <c r="BE61" s="49"/>
      <c r="BF61" s="49"/>
      <c r="BG61" s="52"/>
      <c r="BH61" s="36" t="s">
        <v>91</v>
      </c>
      <c r="BI61" s="37"/>
      <c r="BJ61" s="38"/>
      <c r="BK61" s="39"/>
      <c r="BL61" s="15"/>
      <c r="BM61" s="15"/>
    </row>
    <row r="62" spans="1:65" ht="13.5">
      <c r="A62" s="27">
        <v>38</v>
      </c>
      <c r="B62" s="28"/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  <c r="P62" s="56"/>
      <c r="Q62" s="57"/>
      <c r="R62" s="57"/>
      <c r="S62" s="57"/>
      <c r="T62" s="57"/>
      <c r="U62" s="57"/>
      <c r="V62" s="57"/>
      <c r="W62" s="58"/>
      <c r="X62" s="58"/>
      <c r="Y62" s="58"/>
      <c r="Z62" s="58"/>
      <c r="AA62" s="58"/>
      <c r="AB62" s="58"/>
      <c r="AC62" s="58"/>
      <c r="AD62" s="58"/>
      <c r="AE62" s="59"/>
      <c r="AF62" s="56"/>
      <c r="AG62" s="57"/>
      <c r="AH62" s="57"/>
      <c r="AI62" s="57"/>
      <c r="AJ62" s="57"/>
      <c r="AK62" s="57"/>
      <c r="AL62" s="57"/>
      <c r="AM62" s="57"/>
      <c r="AN62" s="60"/>
      <c r="AO62" s="51"/>
      <c r="AP62" s="52"/>
      <c r="AQ62" s="48"/>
      <c r="AR62" s="49"/>
      <c r="AS62" s="49"/>
      <c r="AT62" s="49"/>
      <c r="AU62" s="49"/>
      <c r="AV62" s="49"/>
      <c r="AW62" s="52"/>
      <c r="AX62" s="51"/>
      <c r="AY62" s="52"/>
      <c r="AZ62" s="48"/>
      <c r="BA62" s="49"/>
      <c r="BB62" s="49"/>
      <c r="BC62" s="50"/>
      <c r="BD62" s="51"/>
      <c r="BE62" s="49"/>
      <c r="BF62" s="49"/>
      <c r="BG62" s="52"/>
      <c r="BH62" s="36" t="s">
        <v>91</v>
      </c>
      <c r="BI62" s="37"/>
      <c r="BJ62" s="38"/>
      <c r="BK62" s="39"/>
      <c r="BL62" s="15"/>
      <c r="BM62" s="15"/>
    </row>
    <row r="63" spans="1:65" ht="13.5">
      <c r="A63" s="27">
        <v>39</v>
      </c>
      <c r="B63" s="28"/>
      <c r="C63" s="53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56"/>
      <c r="Q63" s="57"/>
      <c r="R63" s="57"/>
      <c r="S63" s="57"/>
      <c r="T63" s="57"/>
      <c r="U63" s="57"/>
      <c r="V63" s="57"/>
      <c r="W63" s="58"/>
      <c r="X63" s="58"/>
      <c r="Y63" s="58"/>
      <c r="Z63" s="58"/>
      <c r="AA63" s="58"/>
      <c r="AB63" s="58"/>
      <c r="AC63" s="58"/>
      <c r="AD63" s="58"/>
      <c r="AE63" s="59"/>
      <c r="AF63" s="56"/>
      <c r="AG63" s="57"/>
      <c r="AH63" s="57"/>
      <c r="AI63" s="57"/>
      <c r="AJ63" s="57"/>
      <c r="AK63" s="57"/>
      <c r="AL63" s="57"/>
      <c r="AM63" s="57"/>
      <c r="AN63" s="60"/>
      <c r="AO63" s="51"/>
      <c r="AP63" s="52"/>
      <c r="AQ63" s="48"/>
      <c r="AR63" s="49"/>
      <c r="AS63" s="49"/>
      <c r="AT63" s="49"/>
      <c r="AU63" s="49"/>
      <c r="AV63" s="49"/>
      <c r="AW63" s="52"/>
      <c r="AX63" s="51"/>
      <c r="AY63" s="52"/>
      <c r="AZ63" s="48"/>
      <c r="BA63" s="49"/>
      <c r="BB63" s="49"/>
      <c r="BC63" s="50"/>
      <c r="BD63" s="51"/>
      <c r="BE63" s="49"/>
      <c r="BF63" s="49"/>
      <c r="BG63" s="52"/>
      <c r="BH63" s="36" t="s">
        <v>91</v>
      </c>
      <c r="BI63" s="37"/>
      <c r="BJ63" s="38"/>
      <c r="BK63" s="39"/>
      <c r="BL63" s="15"/>
      <c r="BM63" s="15"/>
    </row>
    <row r="64" spans="1:65" ht="13.5">
      <c r="A64" s="27">
        <v>40</v>
      </c>
      <c r="B64" s="28"/>
      <c r="C64" s="53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  <c r="P64" s="56"/>
      <c r="Q64" s="57"/>
      <c r="R64" s="57"/>
      <c r="S64" s="57"/>
      <c r="T64" s="57"/>
      <c r="U64" s="57"/>
      <c r="V64" s="57"/>
      <c r="W64" s="58"/>
      <c r="X64" s="58"/>
      <c r="Y64" s="58"/>
      <c r="Z64" s="58"/>
      <c r="AA64" s="58"/>
      <c r="AB64" s="58"/>
      <c r="AC64" s="58"/>
      <c r="AD64" s="58"/>
      <c r="AE64" s="59"/>
      <c r="AF64" s="56"/>
      <c r="AG64" s="57"/>
      <c r="AH64" s="57"/>
      <c r="AI64" s="57"/>
      <c r="AJ64" s="57"/>
      <c r="AK64" s="57"/>
      <c r="AL64" s="57"/>
      <c r="AM64" s="57"/>
      <c r="AN64" s="60"/>
      <c r="AO64" s="51"/>
      <c r="AP64" s="52"/>
      <c r="AQ64" s="48"/>
      <c r="AR64" s="49"/>
      <c r="AS64" s="49"/>
      <c r="AT64" s="49"/>
      <c r="AU64" s="49"/>
      <c r="AV64" s="49"/>
      <c r="AW64" s="52"/>
      <c r="AX64" s="51"/>
      <c r="AY64" s="52"/>
      <c r="AZ64" s="48"/>
      <c r="BA64" s="49"/>
      <c r="BB64" s="49"/>
      <c r="BC64" s="50"/>
      <c r="BD64" s="51"/>
      <c r="BE64" s="49"/>
      <c r="BF64" s="49"/>
      <c r="BG64" s="52"/>
      <c r="BH64" s="36" t="s">
        <v>91</v>
      </c>
      <c r="BI64" s="37"/>
      <c r="BJ64" s="38"/>
      <c r="BK64" s="39"/>
      <c r="BL64" s="15"/>
      <c r="BM64" s="15"/>
    </row>
    <row r="65" spans="1:65" ht="13.5">
      <c r="A65" s="27">
        <v>41</v>
      </c>
      <c r="B65" s="28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  <c r="P65" s="56"/>
      <c r="Q65" s="57"/>
      <c r="R65" s="57"/>
      <c r="S65" s="57"/>
      <c r="T65" s="57"/>
      <c r="U65" s="57"/>
      <c r="V65" s="57"/>
      <c r="W65" s="58"/>
      <c r="X65" s="58"/>
      <c r="Y65" s="58"/>
      <c r="Z65" s="58"/>
      <c r="AA65" s="58"/>
      <c r="AB65" s="58"/>
      <c r="AC65" s="58"/>
      <c r="AD65" s="58"/>
      <c r="AE65" s="59"/>
      <c r="AF65" s="56"/>
      <c r="AG65" s="57"/>
      <c r="AH65" s="57"/>
      <c r="AI65" s="57"/>
      <c r="AJ65" s="57"/>
      <c r="AK65" s="57"/>
      <c r="AL65" s="57"/>
      <c r="AM65" s="57"/>
      <c r="AN65" s="60"/>
      <c r="AO65" s="51"/>
      <c r="AP65" s="52"/>
      <c r="AQ65" s="48"/>
      <c r="AR65" s="49"/>
      <c r="AS65" s="49"/>
      <c r="AT65" s="49"/>
      <c r="AU65" s="49"/>
      <c r="AV65" s="49"/>
      <c r="AW65" s="52"/>
      <c r="AX65" s="51"/>
      <c r="AY65" s="52"/>
      <c r="AZ65" s="48"/>
      <c r="BA65" s="49"/>
      <c r="BB65" s="49"/>
      <c r="BC65" s="50"/>
      <c r="BD65" s="51"/>
      <c r="BE65" s="49"/>
      <c r="BF65" s="49"/>
      <c r="BG65" s="52"/>
      <c r="BH65" s="36" t="s">
        <v>91</v>
      </c>
      <c r="BI65" s="37"/>
      <c r="BJ65" s="38"/>
      <c r="BK65" s="39"/>
      <c r="BL65" s="15"/>
      <c r="BM65" s="15"/>
    </row>
    <row r="66" spans="1:65" ht="13.5">
      <c r="A66" s="27">
        <v>42</v>
      </c>
      <c r="B66" s="28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  <c r="P66" s="56"/>
      <c r="Q66" s="57"/>
      <c r="R66" s="57"/>
      <c r="S66" s="57"/>
      <c r="T66" s="57"/>
      <c r="U66" s="57"/>
      <c r="V66" s="57"/>
      <c r="W66" s="58"/>
      <c r="X66" s="58"/>
      <c r="Y66" s="58"/>
      <c r="Z66" s="58"/>
      <c r="AA66" s="58"/>
      <c r="AB66" s="58"/>
      <c r="AC66" s="58"/>
      <c r="AD66" s="58"/>
      <c r="AE66" s="59"/>
      <c r="AF66" s="56"/>
      <c r="AG66" s="57"/>
      <c r="AH66" s="57"/>
      <c r="AI66" s="57"/>
      <c r="AJ66" s="57"/>
      <c r="AK66" s="57"/>
      <c r="AL66" s="57"/>
      <c r="AM66" s="57"/>
      <c r="AN66" s="60"/>
      <c r="AO66" s="51"/>
      <c r="AP66" s="52"/>
      <c r="AQ66" s="48"/>
      <c r="AR66" s="49"/>
      <c r="AS66" s="49"/>
      <c r="AT66" s="49"/>
      <c r="AU66" s="49"/>
      <c r="AV66" s="49"/>
      <c r="AW66" s="52"/>
      <c r="AX66" s="51"/>
      <c r="AY66" s="52"/>
      <c r="AZ66" s="48"/>
      <c r="BA66" s="49"/>
      <c r="BB66" s="49"/>
      <c r="BC66" s="50"/>
      <c r="BD66" s="51"/>
      <c r="BE66" s="49"/>
      <c r="BF66" s="49"/>
      <c r="BG66" s="52"/>
      <c r="BH66" s="36" t="s">
        <v>91</v>
      </c>
      <c r="BI66" s="37"/>
      <c r="BJ66" s="38"/>
      <c r="BK66" s="39"/>
      <c r="BL66" s="15"/>
      <c r="BM66" s="15"/>
    </row>
    <row r="67" spans="1:65" ht="13.5">
      <c r="A67" s="27">
        <v>43</v>
      </c>
      <c r="B67" s="28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  <c r="P67" s="56"/>
      <c r="Q67" s="57"/>
      <c r="R67" s="57"/>
      <c r="S67" s="57"/>
      <c r="T67" s="57"/>
      <c r="U67" s="57"/>
      <c r="V67" s="57"/>
      <c r="W67" s="58"/>
      <c r="X67" s="58"/>
      <c r="Y67" s="58"/>
      <c r="Z67" s="58"/>
      <c r="AA67" s="58"/>
      <c r="AB67" s="58"/>
      <c r="AC67" s="58"/>
      <c r="AD67" s="58"/>
      <c r="AE67" s="59"/>
      <c r="AF67" s="56"/>
      <c r="AG67" s="57"/>
      <c r="AH67" s="57"/>
      <c r="AI67" s="57"/>
      <c r="AJ67" s="57"/>
      <c r="AK67" s="57"/>
      <c r="AL67" s="57"/>
      <c r="AM67" s="57"/>
      <c r="AN67" s="60"/>
      <c r="AO67" s="51"/>
      <c r="AP67" s="52"/>
      <c r="AQ67" s="48"/>
      <c r="AR67" s="49"/>
      <c r="AS67" s="49"/>
      <c r="AT67" s="49"/>
      <c r="AU67" s="49"/>
      <c r="AV67" s="49"/>
      <c r="AW67" s="52"/>
      <c r="AX67" s="51"/>
      <c r="AY67" s="52"/>
      <c r="AZ67" s="48"/>
      <c r="BA67" s="49"/>
      <c r="BB67" s="49"/>
      <c r="BC67" s="50"/>
      <c r="BD67" s="51"/>
      <c r="BE67" s="49"/>
      <c r="BF67" s="49"/>
      <c r="BG67" s="52"/>
      <c r="BH67" s="36" t="s">
        <v>91</v>
      </c>
      <c r="BI67" s="37"/>
      <c r="BJ67" s="38"/>
      <c r="BK67" s="39"/>
      <c r="BL67" s="15"/>
      <c r="BM67" s="15"/>
    </row>
    <row r="68" spans="1:65" ht="13.5">
      <c r="A68" s="27">
        <v>44</v>
      </c>
      <c r="B68" s="28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  <c r="P68" s="56"/>
      <c r="Q68" s="57"/>
      <c r="R68" s="57"/>
      <c r="S68" s="57"/>
      <c r="T68" s="57"/>
      <c r="U68" s="57"/>
      <c r="V68" s="57"/>
      <c r="W68" s="58"/>
      <c r="X68" s="58"/>
      <c r="Y68" s="58"/>
      <c r="Z68" s="58"/>
      <c r="AA68" s="58"/>
      <c r="AB68" s="58"/>
      <c r="AC68" s="58"/>
      <c r="AD68" s="58"/>
      <c r="AE68" s="59"/>
      <c r="AF68" s="56"/>
      <c r="AG68" s="57"/>
      <c r="AH68" s="57"/>
      <c r="AI68" s="57"/>
      <c r="AJ68" s="57"/>
      <c r="AK68" s="57"/>
      <c r="AL68" s="57"/>
      <c r="AM68" s="57"/>
      <c r="AN68" s="60"/>
      <c r="AO68" s="51"/>
      <c r="AP68" s="52"/>
      <c r="AQ68" s="48"/>
      <c r="AR68" s="49"/>
      <c r="AS68" s="49"/>
      <c r="AT68" s="49"/>
      <c r="AU68" s="49"/>
      <c r="AV68" s="49"/>
      <c r="AW68" s="52"/>
      <c r="AX68" s="51"/>
      <c r="AY68" s="52"/>
      <c r="AZ68" s="48"/>
      <c r="BA68" s="49"/>
      <c r="BB68" s="49"/>
      <c r="BC68" s="50"/>
      <c r="BD68" s="51"/>
      <c r="BE68" s="49"/>
      <c r="BF68" s="49"/>
      <c r="BG68" s="52"/>
      <c r="BH68" s="36" t="s">
        <v>91</v>
      </c>
      <c r="BI68" s="37"/>
      <c r="BJ68" s="38"/>
      <c r="BK68" s="39"/>
      <c r="BL68" s="15"/>
      <c r="BM68" s="15"/>
    </row>
    <row r="69" spans="1:65" ht="13.5">
      <c r="A69" s="27">
        <v>45</v>
      </c>
      <c r="B69" s="28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  <c r="P69" s="56"/>
      <c r="Q69" s="57"/>
      <c r="R69" s="57"/>
      <c r="S69" s="57"/>
      <c r="T69" s="57"/>
      <c r="U69" s="57"/>
      <c r="V69" s="57"/>
      <c r="W69" s="58"/>
      <c r="X69" s="58"/>
      <c r="Y69" s="58"/>
      <c r="Z69" s="58"/>
      <c r="AA69" s="58"/>
      <c r="AB69" s="58"/>
      <c r="AC69" s="58"/>
      <c r="AD69" s="58"/>
      <c r="AE69" s="59"/>
      <c r="AF69" s="56"/>
      <c r="AG69" s="57"/>
      <c r="AH69" s="57"/>
      <c r="AI69" s="57"/>
      <c r="AJ69" s="57"/>
      <c r="AK69" s="57"/>
      <c r="AL69" s="57"/>
      <c r="AM69" s="57"/>
      <c r="AN69" s="60"/>
      <c r="AO69" s="51"/>
      <c r="AP69" s="52"/>
      <c r="AQ69" s="48"/>
      <c r="AR69" s="49"/>
      <c r="AS69" s="49"/>
      <c r="AT69" s="49"/>
      <c r="AU69" s="49"/>
      <c r="AV69" s="49"/>
      <c r="AW69" s="52"/>
      <c r="AX69" s="51"/>
      <c r="AY69" s="52"/>
      <c r="AZ69" s="48"/>
      <c r="BA69" s="49"/>
      <c r="BB69" s="49"/>
      <c r="BC69" s="50"/>
      <c r="BD69" s="51"/>
      <c r="BE69" s="49"/>
      <c r="BF69" s="49"/>
      <c r="BG69" s="52"/>
      <c r="BH69" s="36" t="s">
        <v>91</v>
      </c>
      <c r="BI69" s="37"/>
      <c r="BJ69" s="38"/>
      <c r="BK69" s="39"/>
      <c r="BL69" s="15"/>
      <c r="BM69" s="15"/>
    </row>
    <row r="70" spans="1:65" ht="13.5">
      <c r="A70" s="27">
        <v>46</v>
      </c>
      <c r="B70" s="28"/>
      <c r="C70" s="53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  <c r="P70" s="56"/>
      <c r="Q70" s="57"/>
      <c r="R70" s="57"/>
      <c r="S70" s="57"/>
      <c r="T70" s="57"/>
      <c r="U70" s="57"/>
      <c r="V70" s="57"/>
      <c r="W70" s="58"/>
      <c r="X70" s="58"/>
      <c r="Y70" s="58"/>
      <c r="Z70" s="58"/>
      <c r="AA70" s="58"/>
      <c r="AB70" s="58"/>
      <c r="AC70" s="58"/>
      <c r="AD70" s="58"/>
      <c r="AE70" s="59"/>
      <c r="AF70" s="56"/>
      <c r="AG70" s="57"/>
      <c r="AH70" s="57"/>
      <c r="AI70" s="57"/>
      <c r="AJ70" s="57"/>
      <c r="AK70" s="57"/>
      <c r="AL70" s="57"/>
      <c r="AM70" s="57"/>
      <c r="AN70" s="60"/>
      <c r="AO70" s="51"/>
      <c r="AP70" s="52"/>
      <c r="AQ70" s="48"/>
      <c r="AR70" s="49"/>
      <c r="AS70" s="49"/>
      <c r="AT70" s="49"/>
      <c r="AU70" s="49"/>
      <c r="AV70" s="49"/>
      <c r="AW70" s="52"/>
      <c r="AX70" s="51"/>
      <c r="AY70" s="52"/>
      <c r="AZ70" s="48"/>
      <c r="BA70" s="49"/>
      <c r="BB70" s="49"/>
      <c r="BC70" s="50"/>
      <c r="BD70" s="51"/>
      <c r="BE70" s="49"/>
      <c r="BF70" s="49"/>
      <c r="BG70" s="52"/>
      <c r="BH70" s="36" t="s">
        <v>91</v>
      </c>
      <c r="BI70" s="37"/>
      <c r="BJ70" s="38"/>
      <c r="BK70" s="39"/>
      <c r="BL70" s="15"/>
      <c r="BM70" s="15"/>
    </row>
    <row r="71" spans="1:65" ht="13.5">
      <c r="A71" s="27">
        <v>47</v>
      </c>
      <c r="B71" s="28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  <c r="P71" s="56"/>
      <c r="Q71" s="57"/>
      <c r="R71" s="57"/>
      <c r="S71" s="57"/>
      <c r="T71" s="57"/>
      <c r="U71" s="57"/>
      <c r="V71" s="57"/>
      <c r="W71" s="58"/>
      <c r="X71" s="58"/>
      <c r="Y71" s="58"/>
      <c r="Z71" s="58"/>
      <c r="AA71" s="58"/>
      <c r="AB71" s="58"/>
      <c r="AC71" s="58"/>
      <c r="AD71" s="58"/>
      <c r="AE71" s="59"/>
      <c r="AF71" s="56"/>
      <c r="AG71" s="57"/>
      <c r="AH71" s="57"/>
      <c r="AI71" s="57"/>
      <c r="AJ71" s="57"/>
      <c r="AK71" s="57"/>
      <c r="AL71" s="57"/>
      <c r="AM71" s="57"/>
      <c r="AN71" s="60"/>
      <c r="AO71" s="51"/>
      <c r="AP71" s="52"/>
      <c r="AQ71" s="48"/>
      <c r="AR71" s="49"/>
      <c r="AS71" s="49"/>
      <c r="AT71" s="49"/>
      <c r="AU71" s="49"/>
      <c r="AV71" s="49"/>
      <c r="AW71" s="52"/>
      <c r="AX71" s="51"/>
      <c r="AY71" s="52"/>
      <c r="AZ71" s="48"/>
      <c r="BA71" s="49"/>
      <c r="BB71" s="49"/>
      <c r="BC71" s="50"/>
      <c r="BD71" s="51"/>
      <c r="BE71" s="49"/>
      <c r="BF71" s="49"/>
      <c r="BG71" s="52"/>
      <c r="BH71" s="36" t="s">
        <v>91</v>
      </c>
      <c r="BI71" s="37"/>
      <c r="BJ71" s="38"/>
      <c r="BK71" s="39"/>
      <c r="BL71" s="15"/>
      <c r="BM71" s="15"/>
    </row>
    <row r="72" spans="1:65" ht="13.5">
      <c r="A72" s="27">
        <v>48</v>
      </c>
      <c r="B72" s="28"/>
      <c r="C72" s="53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  <c r="P72" s="56"/>
      <c r="Q72" s="57"/>
      <c r="R72" s="57"/>
      <c r="S72" s="57"/>
      <c r="T72" s="57"/>
      <c r="U72" s="57"/>
      <c r="V72" s="57"/>
      <c r="W72" s="58"/>
      <c r="X72" s="58"/>
      <c r="Y72" s="58"/>
      <c r="Z72" s="58"/>
      <c r="AA72" s="58"/>
      <c r="AB72" s="58"/>
      <c r="AC72" s="58"/>
      <c r="AD72" s="58"/>
      <c r="AE72" s="59"/>
      <c r="AF72" s="56"/>
      <c r="AG72" s="57"/>
      <c r="AH72" s="57"/>
      <c r="AI72" s="57"/>
      <c r="AJ72" s="57"/>
      <c r="AK72" s="57"/>
      <c r="AL72" s="57"/>
      <c r="AM72" s="57"/>
      <c r="AN72" s="60"/>
      <c r="AO72" s="51"/>
      <c r="AP72" s="52"/>
      <c r="AQ72" s="48"/>
      <c r="AR72" s="49"/>
      <c r="AS72" s="49"/>
      <c r="AT72" s="49"/>
      <c r="AU72" s="49"/>
      <c r="AV72" s="49"/>
      <c r="AW72" s="52"/>
      <c r="AX72" s="51"/>
      <c r="AY72" s="52"/>
      <c r="AZ72" s="48"/>
      <c r="BA72" s="49"/>
      <c r="BB72" s="49"/>
      <c r="BC72" s="50"/>
      <c r="BD72" s="51"/>
      <c r="BE72" s="49"/>
      <c r="BF72" s="49"/>
      <c r="BG72" s="52"/>
      <c r="BH72" s="36" t="s">
        <v>91</v>
      </c>
      <c r="BI72" s="37"/>
      <c r="BJ72" s="38"/>
      <c r="BK72" s="39"/>
      <c r="BL72" s="15"/>
      <c r="BM72" s="15"/>
    </row>
    <row r="73" spans="1:65" ht="13.5">
      <c r="A73" s="27">
        <v>49</v>
      </c>
      <c r="B73" s="28"/>
      <c r="C73" s="53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  <c r="P73" s="56"/>
      <c r="Q73" s="57"/>
      <c r="R73" s="57"/>
      <c r="S73" s="57"/>
      <c r="T73" s="57"/>
      <c r="U73" s="57"/>
      <c r="V73" s="57"/>
      <c r="W73" s="58"/>
      <c r="X73" s="58"/>
      <c r="Y73" s="58"/>
      <c r="Z73" s="58"/>
      <c r="AA73" s="58"/>
      <c r="AB73" s="58"/>
      <c r="AC73" s="58"/>
      <c r="AD73" s="58"/>
      <c r="AE73" s="59"/>
      <c r="AF73" s="56"/>
      <c r="AG73" s="57"/>
      <c r="AH73" s="57"/>
      <c r="AI73" s="57"/>
      <c r="AJ73" s="57"/>
      <c r="AK73" s="57"/>
      <c r="AL73" s="57"/>
      <c r="AM73" s="57"/>
      <c r="AN73" s="60"/>
      <c r="AO73" s="51"/>
      <c r="AP73" s="52"/>
      <c r="AQ73" s="48"/>
      <c r="AR73" s="49"/>
      <c r="AS73" s="49"/>
      <c r="AT73" s="49"/>
      <c r="AU73" s="49"/>
      <c r="AV73" s="49"/>
      <c r="AW73" s="52"/>
      <c r="AX73" s="51"/>
      <c r="AY73" s="52"/>
      <c r="AZ73" s="48"/>
      <c r="BA73" s="49"/>
      <c r="BB73" s="49"/>
      <c r="BC73" s="50"/>
      <c r="BD73" s="51"/>
      <c r="BE73" s="49"/>
      <c r="BF73" s="49"/>
      <c r="BG73" s="52"/>
      <c r="BH73" s="36" t="s">
        <v>91</v>
      </c>
      <c r="BI73" s="37"/>
      <c r="BJ73" s="38"/>
      <c r="BK73" s="39"/>
      <c r="BL73" s="15"/>
      <c r="BM73" s="15"/>
    </row>
    <row r="74" spans="1:65" ht="13.5">
      <c r="A74" s="27">
        <v>50</v>
      </c>
      <c r="B74" s="28"/>
      <c r="C74" s="53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  <c r="P74" s="56"/>
      <c r="Q74" s="57"/>
      <c r="R74" s="57"/>
      <c r="S74" s="57"/>
      <c r="T74" s="57"/>
      <c r="U74" s="57"/>
      <c r="V74" s="57"/>
      <c r="W74" s="58"/>
      <c r="X74" s="58"/>
      <c r="Y74" s="58"/>
      <c r="Z74" s="58"/>
      <c r="AA74" s="58"/>
      <c r="AB74" s="58"/>
      <c r="AC74" s="58"/>
      <c r="AD74" s="58"/>
      <c r="AE74" s="59"/>
      <c r="AF74" s="56"/>
      <c r="AG74" s="57"/>
      <c r="AH74" s="57"/>
      <c r="AI74" s="57"/>
      <c r="AJ74" s="57"/>
      <c r="AK74" s="57"/>
      <c r="AL74" s="57"/>
      <c r="AM74" s="57"/>
      <c r="AN74" s="60"/>
      <c r="AO74" s="51"/>
      <c r="AP74" s="52"/>
      <c r="AQ74" s="48"/>
      <c r="AR74" s="49"/>
      <c r="AS74" s="49"/>
      <c r="AT74" s="49"/>
      <c r="AU74" s="49"/>
      <c r="AV74" s="49"/>
      <c r="AW74" s="52"/>
      <c r="AX74" s="51"/>
      <c r="AY74" s="52"/>
      <c r="AZ74" s="48"/>
      <c r="BA74" s="49"/>
      <c r="BB74" s="49"/>
      <c r="BC74" s="50"/>
      <c r="BD74" s="51"/>
      <c r="BE74" s="49"/>
      <c r="BF74" s="49"/>
      <c r="BG74" s="52"/>
      <c r="BH74" s="36" t="s">
        <v>91</v>
      </c>
      <c r="BI74" s="37"/>
      <c r="BJ74" s="38"/>
      <c r="BK74" s="39"/>
      <c r="BL74" s="15"/>
      <c r="BM74" s="15"/>
    </row>
    <row r="75" spans="1:65" ht="13.5">
      <c r="A75" s="27">
        <v>51</v>
      </c>
      <c r="B75" s="28"/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  <c r="P75" s="56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9"/>
      <c r="AF75" s="56"/>
      <c r="AG75" s="57"/>
      <c r="AH75" s="57"/>
      <c r="AI75" s="57"/>
      <c r="AJ75" s="57"/>
      <c r="AK75" s="57"/>
      <c r="AL75" s="57"/>
      <c r="AM75" s="57"/>
      <c r="AN75" s="60"/>
      <c r="AO75" s="51"/>
      <c r="AP75" s="52"/>
      <c r="AQ75" s="48"/>
      <c r="AR75" s="49"/>
      <c r="AS75" s="49"/>
      <c r="AT75" s="49"/>
      <c r="AU75" s="49"/>
      <c r="AV75" s="49"/>
      <c r="AW75" s="52"/>
      <c r="AX75" s="51"/>
      <c r="AY75" s="52"/>
      <c r="AZ75" s="48"/>
      <c r="BA75" s="49"/>
      <c r="BB75" s="49"/>
      <c r="BC75" s="50"/>
      <c r="BD75" s="51"/>
      <c r="BE75" s="49"/>
      <c r="BF75" s="49"/>
      <c r="BG75" s="52"/>
      <c r="BH75" s="36" t="s">
        <v>91</v>
      </c>
      <c r="BI75" s="37"/>
      <c r="BJ75" s="38"/>
      <c r="BK75" s="39"/>
      <c r="BL75" s="15"/>
      <c r="BM75" s="15"/>
    </row>
    <row r="76" spans="1:65" ht="13.5">
      <c r="A76" s="27">
        <v>52</v>
      </c>
      <c r="B76" s="28"/>
      <c r="C76" s="53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  <c r="P76" s="56"/>
      <c r="Q76" s="57"/>
      <c r="R76" s="57"/>
      <c r="S76" s="57"/>
      <c r="T76" s="57"/>
      <c r="U76" s="57"/>
      <c r="V76" s="57"/>
      <c r="W76" s="58"/>
      <c r="X76" s="58"/>
      <c r="Y76" s="58"/>
      <c r="Z76" s="58"/>
      <c r="AA76" s="58"/>
      <c r="AB76" s="58"/>
      <c r="AC76" s="58"/>
      <c r="AD76" s="58"/>
      <c r="AE76" s="59"/>
      <c r="AF76" s="56"/>
      <c r="AG76" s="57"/>
      <c r="AH76" s="57"/>
      <c r="AI76" s="57"/>
      <c r="AJ76" s="57"/>
      <c r="AK76" s="57"/>
      <c r="AL76" s="57"/>
      <c r="AM76" s="57"/>
      <c r="AN76" s="60"/>
      <c r="AO76" s="51"/>
      <c r="AP76" s="52"/>
      <c r="AQ76" s="48"/>
      <c r="AR76" s="49"/>
      <c r="AS76" s="49"/>
      <c r="AT76" s="49"/>
      <c r="AU76" s="49"/>
      <c r="AV76" s="49"/>
      <c r="AW76" s="52"/>
      <c r="AX76" s="51"/>
      <c r="AY76" s="52"/>
      <c r="AZ76" s="48"/>
      <c r="BA76" s="49"/>
      <c r="BB76" s="49"/>
      <c r="BC76" s="50"/>
      <c r="BD76" s="51"/>
      <c r="BE76" s="49"/>
      <c r="BF76" s="49"/>
      <c r="BG76" s="52"/>
      <c r="BH76" s="36" t="s">
        <v>91</v>
      </c>
      <c r="BI76" s="37"/>
      <c r="BJ76" s="38"/>
      <c r="BK76" s="39"/>
      <c r="BL76" s="15"/>
      <c r="BM76" s="15"/>
    </row>
    <row r="77" spans="1:65" ht="13.5">
      <c r="A77" s="27">
        <v>53</v>
      </c>
      <c r="B77" s="28"/>
      <c r="C77" s="53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  <c r="P77" s="56"/>
      <c r="Q77" s="57"/>
      <c r="R77" s="57"/>
      <c r="S77" s="57"/>
      <c r="T77" s="57"/>
      <c r="U77" s="57"/>
      <c r="V77" s="57"/>
      <c r="W77" s="58"/>
      <c r="X77" s="58"/>
      <c r="Y77" s="58"/>
      <c r="Z77" s="58"/>
      <c r="AA77" s="58"/>
      <c r="AB77" s="58"/>
      <c r="AC77" s="58"/>
      <c r="AD77" s="58"/>
      <c r="AE77" s="59"/>
      <c r="AF77" s="56"/>
      <c r="AG77" s="57"/>
      <c r="AH77" s="57"/>
      <c r="AI77" s="57"/>
      <c r="AJ77" s="57"/>
      <c r="AK77" s="57"/>
      <c r="AL77" s="57"/>
      <c r="AM77" s="57"/>
      <c r="AN77" s="60"/>
      <c r="AO77" s="51"/>
      <c r="AP77" s="52"/>
      <c r="AQ77" s="48"/>
      <c r="AR77" s="49"/>
      <c r="AS77" s="49"/>
      <c r="AT77" s="49"/>
      <c r="AU77" s="49"/>
      <c r="AV77" s="49"/>
      <c r="AW77" s="52"/>
      <c r="AX77" s="51"/>
      <c r="AY77" s="52"/>
      <c r="AZ77" s="48"/>
      <c r="BA77" s="49"/>
      <c r="BB77" s="49"/>
      <c r="BC77" s="50"/>
      <c r="BD77" s="51"/>
      <c r="BE77" s="49"/>
      <c r="BF77" s="49"/>
      <c r="BG77" s="52"/>
      <c r="BH77" s="36" t="s">
        <v>91</v>
      </c>
      <c r="BI77" s="37"/>
      <c r="BJ77" s="38"/>
      <c r="BK77" s="39"/>
      <c r="BL77" s="15"/>
      <c r="BM77" s="15"/>
    </row>
    <row r="78" spans="1:65" ht="13.5">
      <c r="A78" s="27">
        <v>54</v>
      </c>
      <c r="B78" s="28"/>
      <c r="C78" s="53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  <c r="P78" s="56"/>
      <c r="Q78" s="57"/>
      <c r="R78" s="57"/>
      <c r="S78" s="57"/>
      <c r="T78" s="57"/>
      <c r="U78" s="57"/>
      <c r="V78" s="57"/>
      <c r="W78" s="58"/>
      <c r="X78" s="58"/>
      <c r="Y78" s="58"/>
      <c r="Z78" s="58"/>
      <c r="AA78" s="58"/>
      <c r="AB78" s="58"/>
      <c r="AC78" s="58"/>
      <c r="AD78" s="58"/>
      <c r="AE78" s="59"/>
      <c r="AF78" s="56"/>
      <c r="AG78" s="57"/>
      <c r="AH78" s="57"/>
      <c r="AI78" s="57"/>
      <c r="AJ78" s="57"/>
      <c r="AK78" s="57"/>
      <c r="AL78" s="57"/>
      <c r="AM78" s="57"/>
      <c r="AN78" s="60"/>
      <c r="AO78" s="51"/>
      <c r="AP78" s="52"/>
      <c r="AQ78" s="48"/>
      <c r="AR78" s="49"/>
      <c r="AS78" s="49"/>
      <c r="AT78" s="49"/>
      <c r="AU78" s="49"/>
      <c r="AV78" s="49"/>
      <c r="AW78" s="52"/>
      <c r="AX78" s="51"/>
      <c r="AY78" s="52"/>
      <c r="AZ78" s="48"/>
      <c r="BA78" s="49"/>
      <c r="BB78" s="49"/>
      <c r="BC78" s="50"/>
      <c r="BD78" s="51"/>
      <c r="BE78" s="49"/>
      <c r="BF78" s="49"/>
      <c r="BG78" s="52"/>
      <c r="BH78" s="36" t="s">
        <v>91</v>
      </c>
      <c r="BI78" s="37"/>
      <c r="BJ78" s="38"/>
      <c r="BK78" s="39"/>
      <c r="BL78" s="15"/>
      <c r="BM78" s="15"/>
    </row>
    <row r="79" spans="1:65" ht="13.5">
      <c r="A79" s="27">
        <v>55</v>
      </c>
      <c r="B79" s="28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  <c r="P79" s="56"/>
      <c r="Q79" s="57"/>
      <c r="R79" s="57"/>
      <c r="S79" s="57"/>
      <c r="T79" s="57"/>
      <c r="U79" s="57"/>
      <c r="V79" s="57"/>
      <c r="W79" s="58"/>
      <c r="X79" s="58"/>
      <c r="Y79" s="58"/>
      <c r="Z79" s="58"/>
      <c r="AA79" s="58"/>
      <c r="AB79" s="58"/>
      <c r="AC79" s="58"/>
      <c r="AD79" s="58"/>
      <c r="AE79" s="59"/>
      <c r="AF79" s="56"/>
      <c r="AG79" s="57"/>
      <c r="AH79" s="57"/>
      <c r="AI79" s="57"/>
      <c r="AJ79" s="57"/>
      <c r="AK79" s="57"/>
      <c r="AL79" s="57"/>
      <c r="AM79" s="57"/>
      <c r="AN79" s="60"/>
      <c r="AO79" s="51"/>
      <c r="AP79" s="52"/>
      <c r="AQ79" s="48"/>
      <c r="AR79" s="49"/>
      <c r="AS79" s="49"/>
      <c r="AT79" s="49"/>
      <c r="AU79" s="49"/>
      <c r="AV79" s="49"/>
      <c r="AW79" s="52"/>
      <c r="AX79" s="51"/>
      <c r="AY79" s="52"/>
      <c r="AZ79" s="48"/>
      <c r="BA79" s="49"/>
      <c r="BB79" s="49"/>
      <c r="BC79" s="50"/>
      <c r="BD79" s="51"/>
      <c r="BE79" s="49"/>
      <c r="BF79" s="49"/>
      <c r="BG79" s="52"/>
      <c r="BH79" s="36" t="s">
        <v>91</v>
      </c>
      <c r="BI79" s="37"/>
      <c r="BJ79" s="38"/>
      <c r="BK79" s="39"/>
      <c r="BL79" s="15"/>
      <c r="BM79" s="15"/>
    </row>
    <row r="80" spans="1:65" ht="13.5">
      <c r="A80" s="27">
        <v>56</v>
      </c>
      <c r="B80" s="28"/>
      <c r="C80" s="53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  <c r="P80" s="56"/>
      <c r="Q80" s="57"/>
      <c r="R80" s="57"/>
      <c r="S80" s="57"/>
      <c r="T80" s="57"/>
      <c r="U80" s="57"/>
      <c r="V80" s="57"/>
      <c r="W80" s="58"/>
      <c r="X80" s="58"/>
      <c r="Y80" s="58"/>
      <c r="Z80" s="58"/>
      <c r="AA80" s="58"/>
      <c r="AB80" s="58"/>
      <c r="AC80" s="58"/>
      <c r="AD80" s="58"/>
      <c r="AE80" s="59"/>
      <c r="AF80" s="56"/>
      <c r="AG80" s="57"/>
      <c r="AH80" s="57"/>
      <c r="AI80" s="57"/>
      <c r="AJ80" s="57"/>
      <c r="AK80" s="57"/>
      <c r="AL80" s="57"/>
      <c r="AM80" s="57"/>
      <c r="AN80" s="60"/>
      <c r="AO80" s="51"/>
      <c r="AP80" s="52"/>
      <c r="AQ80" s="48"/>
      <c r="AR80" s="49"/>
      <c r="AS80" s="49"/>
      <c r="AT80" s="49"/>
      <c r="AU80" s="49"/>
      <c r="AV80" s="49"/>
      <c r="AW80" s="52"/>
      <c r="AX80" s="51"/>
      <c r="AY80" s="52"/>
      <c r="AZ80" s="48"/>
      <c r="BA80" s="49"/>
      <c r="BB80" s="49"/>
      <c r="BC80" s="50"/>
      <c r="BD80" s="51"/>
      <c r="BE80" s="49"/>
      <c r="BF80" s="49"/>
      <c r="BG80" s="52"/>
      <c r="BH80" s="36" t="s">
        <v>91</v>
      </c>
      <c r="BI80" s="37"/>
      <c r="BJ80" s="38"/>
      <c r="BK80" s="39"/>
      <c r="BL80" s="15"/>
      <c r="BM80" s="15"/>
    </row>
    <row r="81" spans="1:65" ht="13.5">
      <c r="A81" s="27">
        <v>57</v>
      </c>
      <c r="B81" s="28"/>
      <c r="C81" s="53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  <c r="P81" s="56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9"/>
      <c r="AF81" s="56"/>
      <c r="AG81" s="57"/>
      <c r="AH81" s="57"/>
      <c r="AI81" s="57"/>
      <c r="AJ81" s="57"/>
      <c r="AK81" s="57"/>
      <c r="AL81" s="57"/>
      <c r="AM81" s="57"/>
      <c r="AN81" s="60"/>
      <c r="AO81" s="51"/>
      <c r="AP81" s="52"/>
      <c r="AQ81" s="48"/>
      <c r="AR81" s="49"/>
      <c r="AS81" s="49"/>
      <c r="AT81" s="49"/>
      <c r="AU81" s="49"/>
      <c r="AV81" s="49"/>
      <c r="AW81" s="52"/>
      <c r="AX81" s="51"/>
      <c r="AY81" s="52"/>
      <c r="AZ81" s="48"/>
      <c r="BA81" s="49"/>
      <c r="BB81" s="49"/>
      <c r="BC81" s="50"/>
      <c r="BD81" s="51"/>
      <c r="BE81" s="49"/>
      <c r="BF81" s="49"/>
      <c r="BG81" s="52"/>
      <c r="BH81" s="36" t="s">
        <v>91</v>
      </c>
      <c r="BI81" s="37"/>
      <c r="BJ81" s="38"/>
      <c r="BK81" s="39"/>
      <c r="BL81" s="15"/>
      <c r="BM81" s="15"/>
    </row>
    <row r="82" spans="1:65" ht="13.5">
      <c r="A82" s="27">
        <v>58</v>
      </c>
      <c r="B82" s="28"/>
      <c r="C82" s="53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  <c r="P82" s="56"/>
      <c r="Q82" s="57"/>
      <c r="R82" s="57"/>
      <c r="S82" s="57"/>
      <c r="T82" s="57"/>
      <c r="U82" s="57"/>
      <c r="V82" s="57"/>
      <c r="W82" s="58"/>
      <c r="X82" s="58"/>
      <c r="Y82" s="58"/>
      <c r="Z82" s="58"/>
      <c r="AA82" s="58"/>
      <c r="AB82" s="58"/>
      <c r="AC82" s="58"/>
      <c r="AD82" s="58"/>
      <c r="AE82" s="59"/>
      <c r="AF82" s="56"/>
      <c r="AG82" s="57"/>
      <c r="AH82" s="57"/>
      <c r="AI82" s="57"/>
      <c r="AJ82" s="57"/>
      <c r="AK82" s="57"/>
      <c r="AL82" s="57"/>
      <c r="AM82" s="57"/>
      <c r="AN82" s="60"/>
      <c r="AO82" s="51"/>
      <c r="AP82" s="52"/>
      <c r="AQ82" s="48"/>
      <c r="AR82" s="49"/>
      <c r="AS82" s="49"/>
      <c r="AT82" s="49"/>
      <c r="AU82" s="49"/>
      <c r="AV82" s="49"/>
      <c r="AW82" s="52"/>
      <c r="AX82" s="51"/>
      <c r="AY82" s="52"/>
      <c r="AZ82" s="48"/>
      <c r="BA82" s="49"/>
      <c r="BB82" s="49"/>
      <c r="BC82" s="50"/>
      <c r="BD82" s="51"/>
      <c r="BE82" s="49"/>
      <c r="BF82" s="49"/>
      <c r="BG82" s="52"/>
      <c r="BH82" s="36" t="s">
        <v>91</v>
      </c>
      <c r="BI82" s="37"/>
      <c r="BJ82" s="38"/>
      <c r="BK82" s="39"/>
      <c r="BL82" s="15"/>
      <c r="BM82" s="15"/>
    </row>
    <row r="83" spans="1:65" ht="13.5">
      <c r="A83" s="27">
        <v>59</v>
      </c>
      <c r="B83" s="28"/>
      <c r="C83" s="53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  <c r="P83" s="56"/>
      <c r="Q83" s="57"/>
      <c r="R83" s="57"/>
      <c r="S83" s="57"/>
      <c r="T83" s="57"/>
      <c r="U83" s="57"/>
      <c r="V83" s="57"/>
      <c r="W83" s="58"/>
      <c r="X83" s="58"/>
      <c r="Y83" s="58"/>
      <c r="Z83" s="58"/>
      <c r="AA83" s="58"/>
      <c r="AB83" s="58"/>
      <c r="AC83" s="58"/>
      <c r="AD83" s="58"/>
      <c r="AE83" s="59"/>
      <c r="AF83" s="56"/>
      <c r="AG83" s="57"/>
      <c r="AH83" s="57"/>
      <c r="AI83" s="57"/>
      <c r="AJ83" s="57"/>
      <c r="AK83" s="57"/>
      <c r="AL83" s="57"/>
      <c r="AM83" s="57"/>
      <c r="AN83" s="60"/>
      <c r="AO83" s="51"/>
      <c r="AP83" s="52"/>
      <c r="AQ83" s="48"/>
      <c r="AR83" s="49"/>
      <c r="AS83" s="49"/>
      <c r="AT83" s="49"/>
      <c r="AU83" s="49"/>
      <c r="AV83" s="49"/>
      <c r="AW83" s="52"/>
      <c r="AX83" s="51"/>
      <c r="AY83" s="52"/>
      <c r="AZ83" s="48"/>
      <c r="BA83" s="49"/>
      <c r="BB83" s="49"/>
      <c r="BC83" s="50"/>
      <c r="BD83" s="51"/>
      <c r="BE83" s="49"/>
      <c r="BF83" s="49"/>
      <c r="BG83" s="52"/>
      <c r="BH83" s="36" t="s">
        <v>91</v>
      </c>
      <c r="BI83" s="37"/>
      <c r="BJ83" s="38"/>
      <c r="BK83" s="39"/>
      <c r="BL83" s="15"/>
      <c r="BM83" s="15"/>
    </row>
    <row r="84" spans="1:65" ht="13.5">
      <c r="A84" s="27">
        <v>60</v>
      </c>
      <c r="B84" s="28"/>
      <c r="C84" s="53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  <c r="P84" s="56"/>
      <c r="Q84" s="57"/>
      <c r="R84" s="57"/>
      <c r="S84" s="57"/>
      <c r="T84" s="57"/>
      <c r="U84" s="57"/>
      <c r="V84" s="57"/>
      <c r="W84" s="58"/>
      <c r="X84" s="58"/>
      <c r="Y84" s="58"/>
      <c r="Z84" s="58"/>
      <c r="AA84" s="58"/>
      <c r="AB84" s="58"/>
      <c r="AC84" s="58"/>
      <c r="AD84" s="58"/>
      <c r="AE84" s="59"/>
      <c r="AF84" s="56"/>
      <c r="AG84" s="57"/>
      <c r="AH84" s="57"/>
      <c r="AI84" s="57"/>
      <c r="AJ84" s="57"/>
      <c r="AK84" s="57"/>
      <c r="AL84" s="57"/>
      <c r="AM84" s="57"/>
      <c r="AN84" s="60"/>
      <c r="AO84" s="51"/>
      <c r="AP84" s="52"/>
      <c r="AQ84" s="48"/>
      <c r="AR84" s="49"/>
      <c r="AS84" s="49"/>
      <c r="AT84" s="49"/>
      <c r="AU84" s="49"/>
      <c r="AV84" s="49"/>
      <c r="AW84" s="52"/>
      <c r="AX84" s="51"/>
      <c r="AY84" s="52"/>
      <c r="AZ84" s="48"/>
      <c r="BA84" s="49"/>
      <c r="BB84" s="49"/>
      <c r="BC84" s="50"/>
      <c r="BD84" s="51"/>
      <c r="BE84" s="49"/>
      <c r="BF84" s="49"/>
      <c r="BG84" s="52"/>
      <c r="BH84" s="36" t="s">
        <v>91</v>
      </c>
      <c r="BI84" s="37"/>
      <c r="BJ84" s="38"/>
      <c r="BK84" s="39"/>
      <c r="BL84" s="15"/>
      <c r="BM84" s="15"/>
    </row>
    <row r="85" spans="1:65" ht="13.5">
      <c r="A85" s="27">
        <v>61</v>
      </c>
      <c r="B85" s="28"/>
      <c r="C85" s="53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  <c r="P85" s="56"/>
      <c r="Q85" s="57"/>
      <c r="R85" s="57"/>
      <c r="S85" s="57"/>
      <c r="T85" s="57"/>
      <c r="U85" s="57"/>
      <c r="V85" s="57"/>
      <c r="W85" s="58"/>
      <c r="X85" s="58"/>
      <c r="Y85" s="58"/>
      <c r="Z85" s="58"/>
      <c r="AA85" s="58"/>
      <c r="AB85" s="58"/>
      <c r="AC85" s="58"/>
      <c r="AD85" s="58"/>
      <c r="AE85" s="59"/>
      <c r="AF85" s="56"/>
      <c r="AG85" s="57"/>
      <c r="AH85" s="57"/>
      <c r="AI85" s="57"/>
      <c r="AJ85" s="57"/>
      <c r="AK85" s="57"/>
      <c r="AL85" s="57"/>
      <c r="AM85" s="57"/>
      <c r="AN85" s="60"/>
      <c r="AO85" s="51"/>
      <c r="AP85" s="52"/>
      <c r="AQ85" s="48"/>
      <c r="AR85" s="49"/>
      <c r="AS85" s="49"/>
      <c r="AT85" s="49"/>
      <c r="AU85" s="49"/>
      <c r="AV85" s="49"/>
      <c r="AW85" s="52"/>
      <c r="AX85" s="51"/>
      <c r="AY85" s="52"/>
      <c r="AZ85" s="48"/>
      <c r="BA85" s="49"/>
      <c r="BB85" s="49"/>
      <c r="BC85" s="50"/>
      <c r="BD85" s="51"/>
      <c r="BE85" s="49"/>
      <c r="BF85" s="49"/>
      <c r="BG85" s="52"/>
      <c r="BH85" s="36" t="s">
        <v>91</v>
      </c>
      <c r="BI85" s="37"/>
      <c r="BJ85" s="38"/>
      <c r="BK85" s="39"/>
      <c r="BL85" s="15"/>
      <c r="BM85" s="15"/>
    </row>
    <row r="86" spans="1:65" ht="13.5">
      <c r="A86" s="27">
        <v>62</v>
      </c>
      <c r="B86" s="28"/>
      <c r="C86" s="53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  <c r="P86" s="56"/>
      <c r="Q86" s="57"/>
      <c r="R86" s="57"/>
      <c r="S86" s="57"/>
      <c r="T86" s="57"/>
      <c r="U86" s="57"/>
      <c r="V86" s="57"/>
      <c r="W86" s="58"/>
      <c r="X86" s="58"/>
      <c r="Y86" s="58"/>
      <c r="Z86" s="58"/>
      <c r="AA86" s="58"/>
      <c r="AB86" s="58"/>
      <c r="AC86" s="58"/>
      <c r="AD86" s="58"/>
      <c r="AE86" s="59"/>
      <c r="AF86" s="56"/>
      <c r="AG86" s="57"/>
      <c r="AH86" s="57"/>
      <c r="AI86" s="57"/>
      <c r="AJ86" s="57"/>
      <c r="AK86" s="57"/>
      <c r="AL86" s="57"/>
      <c r="AM86" s="57"/>
      <c r="AN86" s="60"/>
      <c r="AO86" s="51"/>
      <c r="AP86" s="52"/>
      <c r="AQ86" s="48"/>
      <c r="AR86" s="49"/>
      <c r="AS86" s="49"/>
      <c r="AT86" s="49"/>
      <c r="AU86" s="49"/>
      <c r="AV86" s="49"/>
      <c r="AW86" s="52"/>
      <c r="AX86" s="51"/>
      <c r="AY86" s="52"/>
      <c r="AZ86" s="48"/>
      <c r="BA86" s="49"/>
      <c r="BB86" s="49"/>
      <c r="BC86" s="50"/>
      <c r="BD86" s="51"/>
      <c r="BE86" s="49"/>
      <c r="BF86" s="49"/>
      <c r="BG86" s="52"/>
      <c r="BH86" s="36" t="s">
        <v>91</v>
      </c>
      <c r="BI86" s="37"/>
      <c r="BJ86" s="38"/>
      <c r="BK86" s="39"/>
      <c r="BL86" s="15"/>
      <c r="BM86" s="15"/>
    </row>
    <row r="87" spans="1:65" ht="13.5">
      <c r="A87" s="27">
        <v>63</v>
      </c>
      <c r="B87" s="28"/>
      <c r="C87" s="53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  <c r="P87" s="56"/>
      <c r="Q87" s="57"/>
      <c r="R87" s="57"/>
      <c r="S87" s="57"/>
      <c r="T87" s="57"/>
      <c r="U87" s="57"/>
      <c r="V87" s="57"/>
      <c r="W87" s="58"/>
      <c r="X87" s="58"/>
      <c r="Y87" s="58"/>
      <c r="Z87" s="58"/>
      <c r="AA87" s="58"/>
      <c r="AB87" s="58"/>
      <c r="AC87" s="58"/>
      <c r="AD87" s="58"/>
      <c r="AE87" s="59"/>
      <c r="AF87" s="56"/>
      <c r="AG87" s="57"/>
      <c r="AH87" s="57"/>
      <c r="AI87" s="57"/>
      <c r="AJ87" s="57"/>
      <c r="AK87" s="57"/>
      <c r="AL87" s="57"/>
      <c r="AM87" s="57"/>
      <c r="AN87" s="60"/>
      <c r="AO87" s="51"/>
      <c r="AP87" s="52"/>
      <c r="AQ87" s="48"/>
      <c r="AR87" s="49"/>
      <c r="AS87" s="49"/>
      <c r="AT87" s="49"/>
      <c r="AU87" s="49"/>
      <c r="AV87" s="49"/>
      <c r="AW87" s="52"/>
      <c r="AX87" s="51"/>
      <c r="AY87" s="52"/>
      <c r="AZ87" s="48"/>
      <c r="BA87" s="49"/>
      <c r="BB87" s="49"/>
      <c r="BC87" s="50"/>
      <c r="BD87" s="51"/>
      <c r="BE87" s="49"/>
      <c r="BF87" s="49"/>
      <c r="BG87" s="52"/>
      <c r="BH87" s="36" t="s">
        <v>91</v>
      </c>
      <c r="BI87" s="37"/>
      <c r="BJ87" s="38"/>
      <c r="BK87" s="39"/>
      <c r="BL87" s="15"/>
      <c r="BM87" s="15"/>
    </row>
    <row r="88" spans="1:65" ht="13.5">
      <c r="A88" s="27">
        <v>64</v>
      </c>
      <c r="B88" s="28"/>
      <c r="C88" s="53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  <c r="P88" s="56"/>
      <c r="Q88" s="57"/>
      <c r="R88" s="57"/>
      <c r="S88" s="57"/>
      <c r="T88" s="57"/>
      <c r="U88" s="57"/>
      <c r="V88" s="57"/>
      <c r="W88" s="58"/>
      <c r="X88" s="58"/>
      <c r="Y88" s="58"/>
      <c r="Z88" s="58"/>
      <c r="AA88" s="58"/>
      <c r="AB88" s="58"/>
      <c r="AC88" s="58"/>
      <c r="AD88" s="58"/>
      <c r="AE88" s="59"/>
      <c r="AF88" s="56"/>
      <c r="AG88" s="57"/>
      <c r="AH88" s="57"/>
      <c r="AI88" s="57"/>
      <c r="AJ88" s="57"/>
      <c r="AK88" s="57"/>
      <c r="AL88" s="57"/>
      <c r="AM88" s="57"/>
      <c r="AN88" s="60"/>
      <c r="AO88" s="51"/>
      <c r="AP88" s="52"/>
      <c r="AQ88" s="48"/>
      <c r="AR88" s="49"/>
      <c r="AS88" s="49"/>
      <c r="AT88" s="49"/>
      <c r="AU88" s="49"/>
      <c r="AV88" s="49"/>
      <c r="AW88" s="52"/>
      <c r="AX88" s="51"/>
      <c r="AY88" s="52"/>
      <c r="AZ88" s="48"/>
      <c r="BA88" s="49"/>
      <c r="BB88" s="49"/>
      <c r="BC88" s="50"/>
      <c r="BD88" s="51"/>
      <c r="BE88" s="49"/>
      <c r="BF88" s="49"/>
      <c r="BG88" s="52"/>
      <c r="BH88" s="36" t="s">
        <v>91</v>
      </c>
      <c r="BI88" s="37"/>
      <c r="BJ88" s="38"/>
      <c r="BK88" s="39"/>
      <c r="BL88" s="15"/>
      <c r="BM88" s="15"/>
    </row>
    <row r="89" spans="1:65" ht="13.5">
      <c r="A89" s="27">
        <v>65</v>
      </c>
      <c r="B89" s="28"/>
      <c r="C89" s="5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  <c r="P89" s="56"/>
      <c r="Q89" s="57"/>
      <c r="R89" s="57"/>
      <c r="S89" s="57"/>
      <c r="T89" s="57"/>
      <c r="U89" s="57"/>
      <c r="V89" s="57"/>
      <c r="W89" s="58"/>
      <c r="X89" s="58"/>
      <c r="Y89" s="58"/>
      <c r="Z89" s="58"/>
      <c r="AA89" s="58"/>
      <c r="AB89" s="58"/>
      <c r="AC89" s="58"/>
      <c r="AD89" s="58"/>
      <c r="AE89" s="59"/>
      <c r="AF89" s="56"/>
      <c r="AG89" s="57"/>
      <c r="AH89" s="57"/>
      <c r="AI89" s="57"/>
      <c r="AJ89" s="57"/>
      <c r="AK89" s="57"/>
      <c r="AL89" s="57"/>
      <c r="AM89" s="57"/>
      <c r="AN89" s="60"/>
      <c r="AO89" s="51"/>
      <c r="AP89" s="52"/>
      <c r="AQ89" s="48"/>
      <c r="AR89" s="49"/>
      <c r="AS89" s="49"/>
      <c r="AT89" s="49"/>
      <c r="AU89" s="49"/>
      <c r="AV89" s="49"/>
      <c r="AW89" s="52"/>
      <c r="AX89" s="51"/>
      <c r="AY89" s="52"/>
      <c r="AZ89" s="48"/>
      <c r="BA89" s="49"/>
      <c r="BB89" s="49"/>
      <c r="BC89" s="50"/>
      <c r="BD89" s="51"/>
      <c r="BE89" s="49"/>
      <c r="BF89" s="49"/>
      <c r="BG89" s="52"/>
      <c r="BH89" s="36" t="s">
        <v>91</v>
      </c>
      <c r="BI89" s="37"/>
      <c r="BJ89" s="38"/>
      <c r="BK89" s="39"/>
      <c r="BL89" s="15"/>
      <c r="BM89" s="15"/>
    </row>
    <row r="90" spans="1:65" ht="13.5">
      <c r="A90" s="27">
        <v>66</v>
      </c>
      <c r="B90" s="28"/>
      <c r="C90" s="53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  <c r="P90" s="56"/>
      <c r="Q90" s="57"/>
      <c r="R90" s="57"/>
      <c r="S90" s="57"/>
      <c r="T90" s="57"/>
      <c r="U90" s="57"/>
      <c r="V90" s="57"/>
      <c r="W90" s="58"/>
      <c r="X90" s="58"/>
      <c r="Y90" s="58"/>
      <c r="Z90" s="58"/>
      <c r="AA90" s="58"/>
      <c r="AB90" s="58"/>
      <c r="AC90" s="58"/>
      <c r="AD90" s="58"/>
      <c r="AE90" s="59"/>
      <c r="AF90" s="56"/>
      <c r="AG90" s="57"/>
      <c r="AH90" s="57"/>
      <c r="AI90" s="57"/>
      <c r="AJ90" s="57"/>
      <c r="AK90" s="57"/>
      <c r="AL90" s="57"/>
      <c r="AM90" s="57"/>
      <c r="AN90" s="60"/>
      <c r="AO90" s="51"/>
      <c r="AP90" s="52"/>
      <c r="AQ90" s="48"/>
      <c r="AR90" s="49"/>
      <c r="AS90" s="49"/>
      <c r="AT90" s="49"/>
      <c r="AU90" s="49"/>
      <c r="AV90" s="49"/>
      <c r="AW90" s="52"/>
      <c r="AX90" s="51"/>
      <c r="AY90" s="52"/>
      <c r="AZ90" s="48"/>
      <c r="BA90" s="49"/>
      <c r="BB90" s="49"/>
      <c r="BC90" s="50"/>
      <c r="BD90" s="51"/>
      <c r="BE90" s="49"/>
      <c r="BF90" s="49"/>
      <c r="BG90" s="52"/>
      <c r="BH90" s="36" t="s">
        <v>91</v>
      </c>
      <c r="BI90" s="37"/>
      <c r="BJ90" s="38"/>
      <c r="BK90" s="39"/>
      <c r="BL90" s="15"/>
      <c r="BM90" s="15"/>
    </row>
    <row r="91" spans="1:65" ht="13.5">
      <c r="A91" s="27">
        <v>67</v>
      </c>
      <c r="B91" s="28"/>
      <c r="C91" s="53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  <c r="P91" s="56"/>
      <c r="Q91" s="57"/>
      <c r="R91" s="57"/>
      <c r="S91" s="57"/>
      <c r="T91" s="57"/>
      <c r="U91" s="57"/>
      <c r="V91" s="57"/>
      <c r="W91" s="58"/>
      <c r="X91" s="58"/>
      <c r="Y91" s="58"/>
      <c r="Z91" s="58"/>
      <c r="AA91" s="58"/>
      <c r="AB91" s="58"/>
      <c r="AC91" s="58"/>
      <c r="AD91" s="58"/>
      <c r="AE91" s="59"/>
      <c r="AF91" s="56"/>
      <c r="AG91" s="57"/>
      <c r="AH91" s="57"/>
      <c r="AI91" s="57"/>
      <c r="AJ91" s="57"/>
      <c r="AK91" s="57"/>
      <c r="AL91" s="57"/>
      <c r="AM91" s="57"/>
      <c r="AN91" s="60"/>
      <c r="AO91" s="51"/>
      <c r="AP91" s="52"/>
      <c r="AQ91" s="48"/>
      <c r="AR91" s="49"/>
      <c r="AS91" s="49"/>
      <c r="AT91" s="49"/>
      <c r="AU91" s="49"/>
      <c r="AV91" s="49"/>
      <c r="AW91" s="52"/>
      <c r="AX91" s="51"/>
      <c r="AY91" s="52"/>
      <c r="AZ91" s="48"/>
      <c r="BA91" s="49"/>
      <c r="BB91" s="49"/>
      <c r="BC91" s="50"/>
      <c r="BD91" s="51"/>
      <c r="BE91" s="49"/>
      <c r="BF91" s="49"/>
      <c r="BG91" s="52"/>
      <c r="BH91" s="36" t="s">
        <v>91</v>
      </c>
      <c r="BI91" s="37"/>
      <c r="BJ91" s="38"/>
      <c r="BK91" s="39"/>
      <c r="BL91" s="15"/>
      <c r="BM91" s="15"/>
    </row>
    <row r="92" spans="1:65" ht="13.5">
      <c r="A92" s="27">
        <v>68</v>
      </c>
      <c r="B92" s="28"/>
      <c r="C92" s="53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  <c r="P92" s="56"/>
      <c r="Q92" s="57"/>
      <c r="R92" s="57"/>
      <c r="S92" s="57"/>
      <c r="T92" s="57"/>
      <c r="U92" s="57"/>
      <c r="V92" s="57"/>
      <c r="W92" s="58"/>
      <c r="X92" s="58"/>
      <c r="Y92" s="58"/>
      <c r="Z92" s="58"/>
      <c r="AA92" s="58"/>
      <c r="AB92" s="58"/>
      <c r="AC92" s="58"/>
      <c r="AD92" s="58"/>
      <c r="AE92" s="59"/>
      <c r="AF92" s="56"/>
      <c r="AG92" s="57"/>
      <c r="AH92" s="57"/>
      <c r="AI92" s="57"/>
      <c r="AJ92" s="57"/>
      <c r="AK92" s="57"/>
      <c r="AL92" s="57"/>
      <c r="AM92" s="57"/>
      <c r="AN92" s="60"/>
      <c r="AO92" s="51"/>
      <c r="AP92" s="52"/>
      <c r="AQ92" s="48"/>
      <c r="AR92" s="49"/>
      <c r="AS92" s="49"/>
      <c r="AT92" s="49"/>
      <c r="AU92" s="49"/>
      <c r="AV92" s="49"/>
      <c r="AW92" s="52"/>
      <c r="AX92" s="51"/>
      <c r="AY92" s="52"/>
      <c r="AZ92" s="48"/>
      <c r="BA92" s="49"/>
      <c r="BB92" s="49"/>
      <c r="BC92" s="50"/>
      <c r="BD92" s="51"/>
      <c r="BE92" s="49"/>
      <c r="BF92" s="49"/>
      <c r="BG92" s="52"/>
      <c r="BH92" s="36" t="s">
        <v>91</v>
      </c>
      <c r="BI92" s="37"/>
      <c r="BJ92" s="38"/>
      <c r="BK92" s="39"/>
      <c r="BL92" s="15"/>
      <c r="BM92" s="15"/>
    </row>
    <row r="93" spans="1:65" ht="13.5">
      <c r="A93" s="27">
        <v>69</v>
      </c>
      <c r="B93" s="28"/>
      <c r="C93" s="5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  <c r="P93" s="56"/>
      <c r="Q93" s="57"/>
      <c r="R93" s="57"/>
      <c r="S93" s="57"/>
      <c r="T93" s="57"/>
      <c r="U93" s="57"/>
      <c r="V93" s="57"/>
      <c r="W93" s="58"/>
      <c r="X93" s="58"/>
      <c r="Y93" s="58"/>
      <c r="Z93" s="58"/>
      <c r="AA93" s="58"/>
      <c r="AB93" s="58"/>
      <c r="AC93" s="58"/>
      <c r="AD93" s="58"/>
      <c r="AE93" s="59"/>
      <c r="AF93" s="56"/>
      <c r="AG93" s="57"/>
      <c r="AH93" s="57"/>
      <c r="AI93" s="57"/>
      <c r="AJ93" s="57"/>
      <c r="AK93" s="57"/>
      <c r="AL93" s="57"/>
      <c r="AM93" s="57"/>
      <c r="AN93" s="60"/>
      <c r="AO93" s="51"/>
      <c r="AP93" s="52"/>
      <c r="AQ93" s="48"/>
      <c r="AR93" s="49"/>
      <c r="AS93" s="49"/>
      <c r="AT93" s="49"/>
      <c r="AU93" s="49"/>
      <c r="AV93" s="49"/>
      <c r="AW93" s="52"/>
      <c r="AX93" s="51"/>
      <c r="AY93" s="52"/>
      <c r="AZ93" s="48"/>
      <c r="BA93" s="49"/>
      <c r="BB93" s="49"/>
      <c r="BC93" s="50"/>
      <c r="BD93" s="51"/>
      <c r="BE93" s="49"/>
      <c r="BF93" s="49"/>
      <c r="BG93" s="52"/>
      <c r="BH93" s="36" t="s">
        <v>91</v>
      </c>
      <c r="BI93" s="37"/>
      <c r="BJ93" s="38"/>
      <c r="BK93" s="39"/>
      <c r="BL93" s="15"/>
      <c r="BM93" s="15"/>
    </row>
    <row r="94" spans="1:65" ht="14.25" thickBot="1">
      <c r="A94" s="29">
        <v>70</v>
      </c>
      <c r="B94" s="30"/>
      <c r="C94" s="40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2"/>
      <c r="P94" s="43"/>
      <c r="Q94" s="44"/>
      <c r="R94" s="44"/>
      <c r="S94" s="44"/>
      <c r="T94" s="44"/>
      <c r="U94" s="44"/>
      <c r="V94" s="44"/>
      <c r="W94" s="45"/>
      <c r="X94" s="45"/>
      <c r="Y94" s="45"/>
      <c r="Z94" s="45"/>
      <c r="AA94" s="45"/>
      <c r="AB94" s="45"/>
      <c r="AC94" s="45"/>
      <c r="AD94" s="45"/>
      <c r="AE94" s="46"/>
      <c r="AF94" s="43"/>
      <c r="AG94" s="44"/>
      <c r="AH94" s="44"/>
      <c r="AI94" s="44"/>
      <c r="AJ94" s="44"/>
      <c r="AK94" s="44"/>
      <c r="AL94" s="44"/>
      <c r="AM94" s="44"/>
      <c r="AN94" s="47"/>
      <c r="AO94" s="34"/>
      <c r="AP94" s="35"/>
      <c r="AQ94" s="31"/>
      <c r="AR94" s="32"/>
      <c r="AS94" s="32"/>
      <c r="AT94" s="32"/>
      <c r="AU94" s="32"/>
      <c r="AV94" s="32"/>
      <c r="AW94" s="35"/>
      <c r="AX94" s="34"/>
      <c r="AY94" s="35"/>
      <c r="AZ94" s="31"/>
      <c r="BA94" s="32"/>
      <c r="BB94" s="32"/>
      <c r="BC94" s="33"/>
      <c r="BD94" s="34"/>
      <c r="BE94" s="32"/>
      <c r="BF94" s="32"/>
      <c r="BG94" s="35"/>
      <c r="BH94" s="23" t="s">
        <v>91</v>
      </c>
      <c r="BI94" s="24"/>
      <c r="BJ94" s="25"/>
      <c r="BK94" s="26"/>
      <c r="BL94" s="15"/>
      <c r="BM94" s="15"/>
    </row>
    <row r="95" spans="1:65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</sheetData>
  <sheetProtection sheet="1" objects="1" scenarios="1"/>
  <protectedRanges>
    <protectedRange sqref="BJ25:BK94" name="範囲4"/>
    <protectedRange sqref="C25:BG94" name="範囲3"/>
    <protectedRange sqref="F19:W20" name="範囲2"/>
    <protectedRange sqref="F6:W17" name="範囲1"/>
  </protectedRanges>
  <mergeCells count="1317">
    <mergeCell ref="AC10:AT16"/>
    <mergeCell ref="A3:E3"/>
    <mergeCell ref="F3:W3"/>
    <mergeCell ref="A4:E4"/>
    <mergeCell ref="F4:W4"/>
    <mergeCell ref="A5:E5"/>
    <mergeCell ref="F5:W5"/>
    <mergeCell ref="A6:E6"/>
    <mergeCell ref="F6:W6"/>
    <mergeCell ref="A7:E7"/>
    <mergeCell ref="F7:W7"/>
    <mergeCell ref="A8:E8"/>
    <mergeCell ref="F8:W8"/>
    <mergeCell ref="A9:E9"/>
    <mergeCell ref="F9:W9"/>
    <mergeCell ref="A10:E10"/>
    <mergeCell ref="F10:W10"/>
    <mergeCell ref="A11:E11"/>
    <mergeCell ref="F11:W11"/>
    <mergeCell ref="A12:E12"/>
    <mergeCell ref="F12:W12"/>
    <mergeCell ref="A13:E13"/>
    <mergeCell ref="F13:W13"/>
    <mergeCell ref="A14:E14"/>
    <mergeCell ref="F14:W14"/>
    <mergeCell ref="A15:E15"/>
    <mergeCell ref="F15:W15"/>
    <mergeCell ref="A16:E16"/>
    <mergeCell ref="F16:W16"/>
    <mergeCell ref="A17:E17"/>
    <mergeCell ref="F17:W17"/>
    <mergeCell ref="A19:E19"/>
    <mergeCell ref="F19:W19"/>
    <mergeCell ref="A20:E20"/>
    <mergeCell ref="F20:W20"/>
    <mergeCell ref="A22:B24"/>
    <mergeCell ref="C22:F24"/>
    <mergeCell ref="G22:J24"/>
    <mergeCell ref="K22:O24"/>
    <mergeCell ref="P22:V24"/>
    <mergeCell ref="W22:AE24"/>
    <mergeCell ref="AF22:AN24"/>
    <mergeCell ref="AO22:AP24"/>
    <mergeCell ref="AQ22:AW22"/>
    <mergeCell ref="AQ23:AS24"/>
    <mergeCell ref="AT23:AU24"/>
    <mergeCell ref="AV23:A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45:B45"/>
    <mergeCell ref="C45:F45"/>
    <mergeCell ref="G45:J45"/>
    <mergeCell ref="K45:O45"/>
    <mergeCell ref="P45:V45"/>
    <mergeCell ref="W45:AE45"/>
    <mergeCell ref="AF45:AN45"/>
    <mergeCell ref="AO45:AP45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T46:AU46"/>
    <mergeCell ref="AV46:AW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AT48:AU48"/>
    <mergeCell ref="AV48:AW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AX25:AY25"/>
    <mergeCell ref="AZ25:BA25"/>
    <mergeCell ref="BB25:BC25"/>
    <mergeCell ref="BD25:BE25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7:AY27"/>
    <mergeCell ref="AZ27:BA27"/>
    <mergeCell ref="BB27:BC27"/>
    <mergeCell ref="BD27:BE27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9:AY29"/>
    <mergeCell ref="AZ29:BA29"/>
    <mergeCell ref="BB29:BC29"/>
    <mergeCell ref="BD29:BE29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31:AY31"/>
    <mergeCell ref="AZ31:BA31"/>
    <mergeCell ref="BB31:BC31"/>
    <mergeCell ref="BD31:BE31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3:AY33"/>
    <mergeCell ref="AZ33:BA33"/>
    <mergeCell ref="BB33:BC33"/>
    <mergeCell ref="BD33:BE33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5:AY35"/>
    <mergeCell ref="AZ35:BA35"/>
    <mergeCell ref="BB35:BC35"/>
    <mergeCell ref="BD35:BE35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7:AY37"/>
    <mergeCell ref="AZ37:BA37"/>
    <mergeCell ref="BB37:BC37"/>
    <mergeCell ref="BD37:BE37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9:AY39"/>
    <mergeCell ref="AZ39:BA39"/>
    <mergeCell ref="BB39:BC39"/>
    <mergeCell ref="BD39:BE39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41:AY41"/>
    <mergeCell ref="AZ41:BA41"/>
    <mergeCell ref="BB41:BC41"/>
    <mergeCell ref="BD41:BE41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3:AY43"/>
    <mergeCell ref="AZ43:BA43"/>
    <mergeCell ref="BB43:BC43"/>
    <mergeCell ref="BD43:BE43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5:AY45"/>
    <mergeCell ref="AZ45:BA45"/>
    <mergeCell ref="BB45:BC45"/>
    <mergeCell ref="BD45:BE45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7:AY47"/>
    <mergeCell ref="AZ47:BA47"/>
    <mergeCell ref="BB47:BC47"/>
    <mergeCell ref="BD47:BE47"/>
    <mergeCell ref="BF47:BG47"/>
    <mergeCell ref="BH47:BI47"/>
    <mergeCell ref="BJ47:BK47"/>
    <mergeCell ref="BH48:BI48"/>
    <mergeCell ref="BJ48:BK48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P50:V50"/>
    <mergeCell ref="W50:AE50"/>
    <mergeCell ref="AF50:AN50"/>
    <mergeCell ref="AO50:AP50"/>
    <mergeCell ref="BB50:BC50"/>
    <mergeCell ref="BD50:BE50"/>
    <mergeCell ref="BF50:BG50"/>
    <mergeCell ref="AQ50:AS50"/>
    <mergeCell ref="AT50:AU50"/>
    <mergeCell ref="AV50:AW50"/>
    <mergeCell ref="AX50:AY50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1:BC51"/>
    <mergeCell ref="BD51:BE51"/>
    <mergeCell ref="BF51:BG51"/>
    <mergeCell ref="AQ51:AS51"/>
    <mergeCell ref="AT51:AU51"/>
    <mergeCell ref="AV51:AW51"/>
    <mergeCell ref="AX51:AY51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2:BC52"/>
    <mergeCell ref="BD52:BE52"/>
    <mergeCell ref="BF52:BG52"/>
    <mergeCell ref="AQ52:AS52"/>
    <mergeCell ref="AT52:AU52"/>
    <mergeCell ref="AV52:AW52"/>
    <mergeCell ref="AX52:AY52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3:BC53"/>
    <mergeCell ref="BD53:BE53"/>
    <mergeCell ref="BF53:BG53"/>
    <mergeCell ref="AQ53:AS53"/>
    <mergeCell ref="AT53:AU53"/>
    <mergeCell ref="AV53:AW53"/>
    <mergeCell ref="AX53:AY53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4:BC54"/>
    <mergeCell ref="BD54:BE54"/>
    <mergeCell ref="BF54:BG54"/>
    <mergeCell ref="AQ54:AS54"/>
    <mergeCell ref="AT54:AU54"/>
    <mergeCell ref="AV54:AW54"/>
    <mergeCell ref="AX54:AY54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5:BC55"/>
    <mergeCell ref="BD55:BE55"/>
    <mergeCell ref="BF55:BG55"/>
    <mergeCell ref="AQ55:AS55"/>
    <mergeCell ref="AT55:AU55"/>
    <mergeCell ref="AV55:AW55"/>
    <mergeCell ref="AX55:AY55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6:BC56"/>
    <mergeCell ref="BD56:BE56"/>
    <mergeCell ref="BF56:BG56"/>
    <mergeCell ref="AQ56:AS56"/>
    <mergeCell ref="AT56:AU56"/>
    <mergeCell ref="AV56:AW56"/>
    <mergeCell ref="AX56:AY56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BF88:BG88"/>
    <mergeCell ref="AQ88:AS88"/>
    <mergeCell ref="AT88:AU88"/>
    <mergeCell ref="AV88:AW88"/>
    <mergeCell ref="AX88:AY88"/>
    <mergeCell ref="AO89:AP89"/>
    <mergeCell ref="AZ88:BA88"/>
    <mergeCell ref="BB88:BC88"/>
    <mergeCell ref="BD88:BE88"/>
    <mergeCell ref="AX89:AY89"/>
    <mergeCell ref="AZ89:BA89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50:B50"/>
    <mergeCell ref="A51:B51"/>
    <mergeCell ref="A52:B52"/>
    <mergeCell ref="A53:B53"/>
    <mergeCell ref="A54:B54"/>
    <mergeCell ref="A55:B55"/>
    <mergeCell ref="A56:B56"/>
    <mergeCell ref="A57:B57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P90:V90"/>
    <mergeCell ref="W90:AE90"/>
    <mergeCell ref="AF90:AN90"/>
    <mergeCell ref="AO90:AP90"/>
    <mergeCell ref="BB90:BC90"/>
    <mergeCell ref="BD90:BE90"/>
    <mergeCell ref="BF90:BG90"/>
    <mergeCell ref="AQ90:AS90"/>
    <mergeCell ref="AT90:AU90"/>
    <mergeCell ref="AV90:AW90"/>
    <mergeCell ref="AX90:AY90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1:BC91"/>
    <mergeCell ref="BD91:BE91"/>
    <mergeCell ref="BF91:BG91"/>
    <mergeCell ref="AQ91:AS91"/>
    <mergeCell ref="AT91:AU91"/>
    <mergeCell ref="AV91:AW91"/>
    <mergeCell ref="AX91:AY91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2:BC92"/>
    <mergeCell ref="BD92:BE92"/>
    <mergeCell ref="BF92:BG92"/>
    <mergeCell ref="AQ92:AS92"/>
    <mergeCell ref="AT92:AU92"/>
    <mergeCell ref="AV92:AW92"/>
    <mergeCell ref="AX92:AY92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3:BC93"/>
    <mergeCell ref="BD93:BE93"/>
    <mergeCell ref="BF93:BG93"/>
    <mergeCell ref="AQ93:AS93"/>
    <mergeCell ref="AT93:AU93"/>
    <mergeCell ref="AV93:AW93"/>
    <mergeCell ref="AX93:AY93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F94:BG94"/>
    <mergeCell ref="AQ94:AS94"/>
    <mergeCell ref="AT94:AU94"/>
    <mergeCell ref="AV94:AW94"/>
    <mergeCell ref="AX94:AY94"/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  <mergeCell ref="BD94:BE94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9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93" width="2.375" style="0" customWidth="1"/>
    <col min="94" max="94" width="4.00390625" style="0" bestFit="1" customWidth="1"/>
    <col min="95" max="104" width="2.375" style="0" customWidth="1"/>
    <col min="105" max="16384" width="13.00390625" style="0" customWidth="1"/>
  </cols>
  <sheetData>
    <row r="1" spans="1:101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1:101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</row>
    <row r="3" spans="1:101" ht="18" customHeight="1" thickBot="1">
      <c r="A3" s="135" t="s">
        <v>58</v>
      </c>
      <c r="B3" s="98"/>
      <c r="C3" s="98"/>
      <c r="D3" s="98"/>
      <c r="E3" s="136"/>
      <c r="F3" s="160" t="str">
        <f>'JOC13_15入力シート'!F3</f>
        <v>2009全国JOCジュニアオりンピックカップ（13-15歳）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  <c r="X3" s="15"/>
      <c r="Y3" s="15"/>
      <c r="Z3" s="15"/>
      <c r="AA3" s="107" t="s">
        <v>93</v>
      </c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9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17" t="s">
        <v>18</v>
      </c>
      <c r="BO3" s="118"/>
      <c r="BP3" s="118"/>
      <c r="BQ3" s="118"/>
      <c r="BR3" s="118"/>
      <c r="BS3" s="118"/>
      <c r="BT3" s="118"/>
      <c r="BU3" s="118"/>
      <c r="BV3" s="119"/>
      <c r="BW3" s="117" t="s">
        <v>19</v>
      </c>
      <c r="BX3" s="118"/>
      <c r="BY3" s="118"/>
      <c r="BZ3" s="118"/>
      <c r="CA3" s="118"/>
      <c r="CB3" s="118"/>
      <c r="CC3" s="118"/>
      <c r="CD3" s="118"/>
      <c r="CE3" s="119"/>
      <c r="CF3" s="117" t="s">
        <v>20</v>
      </c>
      <c r="CG3" s="118"/>
      <c r="CH3" s="118"/>
      <c r="CI3" s="118"/>
      <c r="CJ3" s="118"/>
      <c r="CK3" s="118"/>
      <c r="CL3" s="118"/>
      <c r="CM3" s="118"/>
      <c r="CN3" s="119"/>
      <c r="CO3" s="117" t="s">
        <v>94</v>
      </c>
      <c r="CP3" s="118"/>
      <c r="CQ3" s="118"/>
      <c r="CR3" s="118"/>
      <c r="CS3" s="118"/>
      <c r="CT3" s="118"/>
      <c r="CU3" s="118"/>
      <c r="CV3" s="118"/>
      <c r="CW3" s="119"/>
    </row>
    <row r="4" spans="1:101" ht="18" customHeight="1" thickTop="1">
      <c r="A4" s="140" t="s">
        <v>59</v>
      </c>
      <c r="B4" s="100"/>
      <c r="C4" s="100"/>
      <c r="D4" s="100"/>
      <c r="E4" s="141"/>
      <c r="F4" s="150" t="str">
        <f>'JOC13_15入力シート'!F4</f>
        <v>2009年8月26日（水）-8月29日（土）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2"/>
      <c r="X4" s="15"/>
      <c r="Y4" s="15"/>
      <c r="Z4" s="15"/>
      <c r="AA4" s="110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2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63">
        <v>1</v>
      </c>
      <c r="BO4" s="164"/>
      <c r="BP4" s="122" t="e">
        <f>VLOOKUP(1,WORK!A3:B72,2,FALSE)</f>
        <v>#N/A</v>
      </c>
      <c r="BQ4" s="123"/>
      <c r="BR4" s="123"/>
      <c r="BS4" s="123"/>
      <c r="BT4" s="123"/>
      <c r="BU4" s="123"/>
      <c r="BV4" s="124"/>
      <c r="BW4" s="120">
        <v>1</v>
      </c>
      <c r="BX4" s="4">
        <v>1</v>
      </c>
      <c r="BY4" s="122" t="e">
        <f>VLOOKUP("11",WORK!F3:G72,2,FALSE)</f>
        <v>#N/A</v>
      </c>
      <c r="BZ4" s="123"/>
      <c r="CA4" s="123"/>
      <c r="CB4" s="123"/>
      <c r="CC4" s="123"/>
      <c r="CD4" s="123"/>
      <c r="CE4" s="124"/>
      <c r="CF4" s="120" t="s">
        <v>21</v>
      </c>
      <c r="CG4" s="4">
        <v>1</v>
      </c>
      <c r="CH4" s="126" t="e">
        <f>VLOOKUP("A1",WORK!K3:L72,2,FALSE)</f>
        <v>#N/A</v>
      </c>
      <c r="CI4" s="127"/>
      <c r="CJ4" s="127"/>
      <c r="CK4" s="127"/>
      <c r="CL4" s="127"/>
      <c r="CM4" s="127"/>
      <c r="CN4" s="128"/>
      <c r="CO4" s="253" t="s">
        <v>22</v>
      </c>
      <c r="CP4" s="1">
        <v>1</v>
      </c>
      <c r="CQ4" s="126" t="e">
        <f>VLOOKUP("A1",WORK!$P$3:$Q$72,2,FALSE)</f>
        <v>#N/A</v>
      </c>
      <c r="CR4" s="127"/>
      <c r="CS4" s="127"/>
      <c r="CT4" s="127"/>
      <c r="CU4" s="127"/>
      <c r="CV4" s="127"/>
      <c r="CW4" s="128"/>
    </row>
    <row r="5" spans="1:101" ht="18" customHeight="1">
      <c r="A5" s="147" t="s">
        <v>60</v>
      </c>
      <c r="B5" s="148"/>
      <c r="C5" s="148"/>
      <c r="D5" s="148"/>
      <c r="E5" s="149"/>
      <c r="F5" s="150" t="str">
        <f>'JOC13_15入力シート'!F5</f>
        <v>長野県・長野運動公園プール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2"/>
      <c r="X5" s="15"/>
      <c r="Y5" s="15"/>
      <c r="Z5" s="15"/>
      <c r="AA5" s="110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2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45">
        <v>2</v>
      </c>
      <c r="BO5" s="146"/>
      <c r="BP5" s="132" t="e">
        <f>VLOOKUP(2,WORK!A3:B72,2,FALSE)</f>
        <v>#N/A</v>
      </c>
      <c r="BQ5" s="133"/>
      <c r="BR5" s="133"/>
      <c r="BS5" s="133"/>
      <c r="BT5" s="133"/>
      <c r="BU5" s="133"/>
      <c r="BV5" s="134"/>
      <c r="BW5" s="121"/>
      <c r="BX5" s="1">
        <v>2</v>
      </c>
      <c r="BY5" s="132" t="e">
        <f>VLOOKUP("12",WORK!F3:G72,2,FALSE)</f>
        <v>#N/A</v>
      </c>
      <c r="BZ5" s="133"/>
      <c r="CA5" s="133"/>
      <c r="CB5" s="133"/>
      <c r="CC5" s="133"/>
      <c r="CD5" s="133"/>
      <c r="CE5" s="134"/>
      <c r="CF5" s="121"/>
      <c r="CG5" s="1">
        <v>2</v>
      </c>
      <c r="CH5" s="129" t="e">
        <f>VLOOKUP("A2",WORK!K3:L72,2,FALSE)</f>
        <v>#N/A</v>
      </c>
      <c r="CI5" s="130"/>
      <c r="CJ5" s="130"/>
      <c r="CK5" s="130"/>
      <c r="CL5" s="130"/>
      <c r="CM5" s="130"/>
      <c r="CN5" s="131"/>
      <c r="CO5" s="254"/>
      <c r="CP5" s="1">
        <v>2</v>
      </c>
      <c r="CQ5" s="129" t="e">
        <f>VLOOKUP("A2",WORK!$P$3:$Q$72,2,FALSE)</f>
        <v>#N/A</v>
      </c>
      <c r="CR5" s="130"/>
      <c r="CS5" s="130"/>
      <c r="CT5" s="130"/>
      <c r="CU5" s="130"/>
      <c r="CV5" s="130"/>
      <c r="CW5" s="131"/>
    </row>
    <row r="6" spans="1:101" ht="18" customHeight="1">
      <c r="A6" s="157" t="s">
        <v>76</v>
      </c>
      <c r="B6" s="158"/>
      <c r="C6" s="158"/>
      <c r="D6" s="158"/>
      <c r="E6" s="159"/>
      <c r="F6" s="142">
        <f>'JOC13_15入力シート'!F19</f>
        <v>0</v>
      </c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4"/>
      <c r="X6" s="15"/>
      <c r="Y6" s="15"/>
      <c r="Z6" s="15"/>
      <c r="AA6" s="110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45">
        <v>3</v>
      </c>
      <c r="BO6" s="146"/>
      <c r="BP6" s="132" t="e">
        <f>VLOOKUP(3,WORK!A3:B72,2,FALSE)</f>
        <v>#N/A</v>
      </c>
      <c r="BQ6" s="133"/>
      <c r="BR6" s="133"/>
      <c r="BS6" s="133"/>
      <c r="BT6" s="133"/>
      <c r="BU6" s="133"/>
      <c r="BV6" s="134"/>
      <c r="BW6" s="121"/>
      <c r="BX6" s="9" t="s">
        <v>31</v>
      </c>
      <c r="BY6" s="137" t="e">
        <f>VLOOKUP("1R",WORK!F3:G72,2,FALSE)</f>
        <v>#N/A</v>
      </c>
      <c r="BZ6" s="138"/>
      <c r="CA6" s="138"/>
      <c r="CB6" s="138"/>
      <c r="CC6" s="138"/>
      <c r="CD6" s="138"/>
      <c r="CE6" s="139"/>
      <c r="CF6" s="121"/>
      <c r="CG6" s="1">
        <v>3</v>
      </c>
      <c r="CH6" s="129" t="e">
        <f>VLOOKUP("A3",WORK!K3:L72,2,FALSE)</f>
        <v>#N/A</v>
      </c>
      <c r="CI6" s="130"/>
      <c r="CJ6" s="130"/>
      <c r="CK6" s="130"/>
      <c r="CL6" s="130"/>
      <c r="CM6" s="130"/>
      <c r="CN6" s="131"/>
      <c r="CO6" s="254"/>
      <c r="CP6" s="1">
        <v>3</v>
      </c>
      <c r="CQ6" s="129" t="e">
        <f>VLOOKUP("A3",WORK!$P$3:$Q$72,2,FALSE)</f>
        <v>#N/A</v>
      </c>
      <c r="CR6" s="130"/>
      <c r="CS6" s="130"/>
      <c r="CT6" s="130"/>
      <c r="CU6" s="130"/>
      <c r="CV6" s="130"/>
      <c r="CW6" s="131"/>
    </row>
    <row r="7" spans="1:101" ht="18" customHeight="1">
      <c r="A7" s="153" t="s">
        <v>64</v>
      </c>
      <c r="B7" s="154"/>
      <c r="C7" s="154"/>
      <c r="D7" s="154"/>
      <c r="E7" s="155"/>
      <c r="F7" s="142">
        <f>'JOC13_15入力シート'!F6</f>
        <v>0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4"/>
      <c r="X7" s="15"/>
      <c r="Y7" s="15"/>
      <c r="Z7" s="15"/>
      <c r="AA7" s="110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2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45">
        <v>4</v>
      </c>
      <c r="BO7" s="146"/>
      <c r="BP7" s="132" t="e">
        <f>VLOOKUP(4,WORK!A3:B72,2,FALSE)</f>
        <v>#N/A</v>
      </c>
      <c r="BQ7" s="133"/>
      <c r="BR7" s="133"/>
      <c r="BS7" s="133"/>
      <c r="BT7" s="133"/>
      <c r="BU7" s="133"/>
      <c r="BV7" s="134"/>
      <c r="BW7" s="156">
        <v>2</v>
      </c>
      <c r="BX7" s="1">
        <v>1</v>
      </c>
      <c r="BY7" s="132" t="e">
        <f>VLOOKUP("21",WORK!F3:G72,2,FALSE)</f>
        <v>#N/A</v>
      </c>
      <c r="BZ7" s="133"/>
      <c r="CA7" s="133"/>
      <c r="CB7" s="133"/>
      <c r="CC7" s="133"/>
      <c r="CD7" s="133"/>
      <c r="CE7" s="134"/>
      <c r="CF7" s="121"/>
      <c r="CG7" s="1">
        <v>4</v>
      </c>
      <c r="CH7" s="129" t="e">
        <f>VLOOKUP("A4",WORK!K3:L72,2,FALSE)</f>
        <v>#N/A</v>
      </c>
      <c r="CI7" s="130"/>
      <c r="CJ7" s="130"/>
      <c r="CK7" s="130"/>
      <c r="CL7" s="130"/>
      <c r="CM7" s="130"/>
      <c r="CN7" s="131"/>
      <c r="CO7" s="254"/>
      <c r="CP7" s="1">
        <v>4</v>
      </c>
      <c r="CQ7" s="129" t="e">
        <f>VLOOKUP("A4",WORK!$P$3:$Q$72,2,FALSE)</f>
        <v>#N/A</v>
      </c>
      <c r="CR7" s="130"/>
      <c r="CS7" s="130"/>
      <c r="CT7" s="130"/>
      <c r="CU7" s="130"/>
      <c r="CV7" s="130"/>
      <c r="CW7" s="131"/>
    </row>
    <row r="8" spans="1:101" ht="18" customHeight="1">
      <c r="A8" s="140" t="s">
        <v>65</v>
      </c>
      <c r="B8" s="100"/>
      <c r="C8" s="100"/>
      <c r="D8" s="100"/>
      <c r="E8" s="141"/>
      <c r="F8" s="142">
        <f>'JOC13_15入力シート'!F7</f>
        <v>0</v>
      </c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4"/>
      <c r="X8" s="15"/>
      <c r="Y8" s="15"/>
      <c r="Z8" s="15"/>
      <c r="AA8" s="110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2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45">
        <v>5</v>
      </c>
      <c r="BO8" s="146"/>
      <c r="BP8" s="132" t="e">
        <f>VLOOKUP(5,WORK!A3:B72,2,FALSE)</f>
        <v>#N/A</v>
      </c>
      <c r="BQ8" s="133"/>
      <c r="BR8" s="133"/>
      <c r="BS8" s="133"/>
      <c r="BT8" s="133"/>
      <c r="BU8" s="133"/>
      <c r="BV8" s="134"/>
      <c r="BW8" s="121"/>
      <c r="BX8" s="1">
        <v>2</v>
      </c>
      <c r="BY8" s="132" t="e">
        <f>VLOOKUP("22",WORK!F3:G72,2,FALSE)</f>
        <v>#N/A</v>
      </c>
      <c r="BZ8" s="133"/>
      <c r="CA8" s="133"/>
      <c r="CB8" s="133"/>
      <c r="CC8" s="133"/>
      <c r="CD8" s="133"/>
      <c r="CE8" s="134"/>
      <c r="CF8" s="121"/>
      <c r="CG8" s="1">
        <v>5</v>
      </c>
      <c r="CH8" s="129" t="e">
        <f>VLOOKUP("A5",WORK!K3:L72,2,FALSE)</f>
        <v>#N/A</v>
      </c>
      <c r="CI8" s="130"/>
      <c r="CJ8" s="130"/>
      <c r="CK8" s="130"/>
      <c r="CL8" s="130"/>
      <c r="CM8" s="130"/>
      <c r="CN8" s="131"/>
      <c r="CO8" s="254"/>
      <c r="CP8" s="1">
        <v>5</v>
      </c>
      <c r="CQ8" s="129" t="e">
        <f>VLOOKUP("A5",WORK!$P$3:$Q$72,2,FALSE)</f>
        <v>#N/A</v>
      </c>
      <c r="CR8" s="130"/>
      <c r="CS8" s="130"/>
      <c r="CT8" s="130"/>
      <c r="CU8" s="130"/>
      <c r="CV8" s="130"/>
      <c r="CW8" s="131"/>
    </row>
    <row r="9" spans="1:101" ht="18" customHeight="1" thickBot="1">
      <c r="A9" s="140" t="s">
        <v>66</v>
      </c>
      <c r="B9" s="100"/>
      <c r="C9" s="100"/>
      <c r="D9" s="100"/>
      <c r="E9" s="141"/>
      <c r="F9" s="142">
        <f>'JOC13_15入力シート'!F8</f>
        <v>0</v>
      </c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4"/>
      <c r="X9" s="15"/>
      <c r="Y9" s="15"/>
      <c r="Z9" s="15"/>
      <c r="AA9" s="113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45">
        <v>6</v>
      </c>
      <c r="BO9" s="146"/>
      <c r="BP9" s="132" t="e">
        <f>VLOOKUP(6,WORK!A3:B72,2,FALSE)</f>
        <v>#N/A</v>
      </c>
      <c r="BQ9" s="133"/>
      <c r="BR9" s="133"/>
      <c r="BS9" s="133"/>
      <c r="BT9" s="133"/>
      <c r="BU9" s="133"/>
      <c r="BV9" s="134"/>
      <c r="BW9" s="125"/>
      <c r="BX9" s="10" t="s">
        <v>32</v>
      </c>
      <c r="BY9" s="132" t="e">
        <f>VLOOKUP("2R",WORK!F3:G72,2,FALSE)</f>
        <v>#N/A</v>
      </c>
      <c r="BZ9" s="133"/>
      <c r="CA9" s="133"/>
      <c r="CB9" s="133"/>
      <c r="CC9" s="133"/>
      <c r="CD9" s="133"/>
      <c r="CE9" s="134"/>
      <c r="CF9" s="121"/>
      <c r="CG9" s="1">
        <v>6</v>
      </c>
      <c r="CH9" s="129" t="e">
        <f>VLOOKUP("A6",WORK!K3:L72,2,FALSE)</f>
        <v>#N/A</v>
      </c>
      <c r="CI9" s="130"/>
      <c r="CJ9" s="130"/>
      <c r="CK9" s="130"/>
      <c r="CL9" s="130"/>
      <c r="CM9" s="130"/>
      <c r="CN9" s="131"/>
      <c r="CO9" s="254"/>
      <c r="CP9" s="1">
        <v>6</v>
      </c>
      <c r="CQ9" s="129" t="e">
        <f>VLOOKUP("A6",WORK!$P$3:$Q$72,2,FALSE)</f>
        <v>#N/A</v>
      </c>
      <c r="CR9" s="130"/>
      <c r="CS9" s="130"/>
      <c r="CT9" s="130"/>
      <c r="CU9" s="130"/>
      <c r="CV9" s="130"/>
      <c r="CW9" s="131"/>
    </row>
    <row r="10" spans="1:101" ht="18" customHeight="1">
      <c r="A10" s="165" t="s">
        <v>67</v>
      </c>
      <c r="B10" s="166"/>
      <c r="C10" s="166"/>
      <c r="D10" s="166"/>
      <c r="E10" s="167"/>
      <c r="F10" s="142">
        <f>'JOC13_15入力シート'!F9</f>
        <v>0</v>
      </c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45">
        <v>7</v>
      </c>
      <c r="BO10" s="146"/>
      <c r="BP10" s="132" t="e">
        <f>VLOOKUP(7,WORK!A3:B72,2,FALSE)</f>
        <v>#N/A</v>
      </c>
      <c r="BQ10" s="133"/>
      <c r="BR10" s="133"/>
      <c r="BS10" s="133"/>
      <c r="BT10" s="133"/>
      <c r="BU10" s="133"/>
      <c r="BV10" s="134"/>
      <c r="BW10" s="156">
        <v>3</v>
      </c>
      <c r="BX10" s="1">
        <v>1</v>
      </c>
      <c r="BY10" s="132" t="e">
        <f>VLOOKUP("31",WORK!F3:G72,2,FALSE)</f>
        <v>#N/A</v>
      </c>
      <c r="BZ10" s="133"/>
      <c r="CA10" s="133"/>
      <c r="CB10" s="133"/>
      <c r="CC10" s="133"/>
      <c r="CD10" s="133"/>
      <c r="CE10" s="134"/>
      <c r="CF10" s="121"/>
      <c r="CG10" s="1">
        <v>7</v>
      </c>
      <c r="CH10" s="129" t="e">
        <f>VLOOKUP("A7",WORK!K3:L72,2,FALSE)</f>
        <v>#N/A</v>
      </c>
      <c r="CI10" s="130"/>
      <c r="CJ10" s="130"/>
      <c r="CK10" s="130"/>
      <c r="CL10" s="130"/>
      <c r="CM10" s="130"/>
      <c r="CN10" s="131"/>
      <c r="CO10" s="254"/>
      <c r="CP10" s="1">
        <v>7</v>
      </c>
      <c r="CQ10" s="129" t="e">
        <f>VLOOKUP("A7",WORK!$P$3:$Q$72,2,FALSE)</f>
        <v>#N/A</v>
      </c>
      <c r="CR10" s="130"/>
      <c r="CS10" s="130"/>
      <c r="CT10" s="130"/>
      <c r="CU10" s="130"/>
      <c r="CV10" s="130"/>
      <c r="CW10" s="131"/>
    </row>
    <row r="11" spans="1:101" ht="18" customHeight="1" thickBot="1">
      <c r="A11" s="140" t="s">
        <v>68</v>
      </c>
      <c r="B11" s="100"/>
      <c r="C11" s="100"/>
      <c r="D11" s="100"/>
      <c r="E11" s="141"/>
      <c r="F11" s="142">
        <f>'JOC13_15入力シート'!F10</f>
        <v>0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45">
        <v>8</v>
      </c>
      <c r="BO11" s="146"/>
      <c r="BP11" s="132" t="e">
        <f>VLOOKUP(8,WORK!A3:B72,2,FALSE)</f>
        <v>#N/A</v>
      </c>
      <c r="BQ11" s="133"/>
      <c r="BR11" s="133"/>
      <c r="BS11" s="133"/>
      <c r="BT11" s="133"/>
      <c r="BU11" s="133"/>
      <c r="BV11" s="134"/>
      <c r="BW11" s="121"/>
      <c r="BX11" s="1">
        <v>2</v>
      </c>
      <c r="BY11" s="132" t="e">
        <f>VLOOKUP("32",WORK!F3:G72,2,FALSE)</f>
        <v>#N/A</v>
      </c>
      <c r="BZ11" s="133"/>
      <c r="CA11" s="133"/>
      <c r="CB11" s="133"/>
      <c r="CC11" s="133"/>
      <c r="CD11" s="133"/>
      <c r="CE11" s="134"/>
      <c r="CF11" s="121"/>
      <c r="CG11" s="1">
        <v>8</v>
      </c>
      <c r="CH11" s="129" t="e">
        <f>VLOOKUP("A8",WORK!K3:L72,2,FALSE)</f>
        <v>#N/A</v>
      </c>
      <c r="CI11" s="130"/>
      <c r="CJ11" s="130"/>
      <c r="CK11" s="130"/>
      <c r="CL11" s="130"/>
      <c r="CM11" s="130"/>
      <c r="CN11" s="131"/>
      <c r="CO11" s="254"/>
      <c r="CP11" s="1">
        <v>8</v>
      </c>
      <c r="CQ11" s="129" t="e">
        <f>VLOOKUP("A8",WORK!$P$3:$Q$72,2,FALSE)</f>
        <v>#N/A</v>
      </c>
      <c r="CR11" s="130"/>
      <c r="CS11" s="130"/>
      <c r="CT11" s="130"/>
      <c r="CU11" s="130"/>
      <c r="CV11" s="130"/>
      <c r="CW11" s="131"/>
    </row>
    <row r="12" spans="1:101" ht="18" customHeight="1">
      <c r="A12" s="140" t="s">
        <v>69</v>
      </c>
      <c r="B12" s="100"/>
      <c r="C12" s="100"/>
      <c r="D12" s="100"/>
      <c r="E12" s="141"/>
      <c r="F12" s="142">
        <f>'JOC13_15入力シート'!F11</f>
        <v>0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4"/>
      <c r="X12" s="15"/>
      <c r="Y12" s="15"/>
      <c r="Z12" s="15"/>
      <c r="AA12" s="97" t="s">
        <v>61</v>
      </c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168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45">
        <v>9</v>
      </c>
      <c r="BO12" s="146"/>
      <c r="BP12" s="132" t="e">
        <f>VLOOKUP(9,WORK!A3:B72,2,FALSE)</f>
        <v>#N/A</v>
      </c>
      <c r="BQ12" s="133"/>
      <c r="BR12" s="133"/>
      <c r="BS12" s="133"/>
      <c r="BT12" s="133"/>
      <c r="BU12" s="133"/>
      <c r="BV12" s="134"/>
      <c r="BW12" s="125"/>
      <c r="BX12" s="10" t="s">
        <v>33</v>
      </c>
      <c r="BY12" s="132" t="e">
        <f>VLOOKUP("3R",WORK!F3:G72,2,FALSE)</f>
        <v>#N/A</v>
      </c>
      <c r="BZ12" s="133"/>
      <c r="CA12" s="133"/>
      <c r="CB12" s="133"/>
      <c r="CC12" s="133"/>
      <c r="CD12" s="133"/>
      <c r="CE12" s="134"/>
      <c r="CF12" s="121"/>
      <c r="CG12" s="6" t="s">
        <v>25</v>
      </c>
      <c r="CH12" s="129" t="e">
        <f>VLOOKUP("AR1",WORK!K3:L72,2,FALSE)</f>
        <v>#N/A</v>
      </c>
      <c r="CI12" s="130"/>
      <c r="CJ12" s="130"/>
      <c r="CK12" s="130"/>
      <c r="CL12" s="130"/>
      <c r="CM12" s="130"/>
      <c r="CN12" s="131"/>
      <c r="CO12" s="254"/>
      <c r="CP12" s="1">
        <v>9</v>
      </c>
      <c r="CQ12" s="129" t="e">
        <f>VLOOKUP("A9",WORK!$P$3:$Q$72,2,FALSE)</f>
        <v>#N/A</v>
      </c>
      <c r="CR12" s="130"/>
      <c r="CS12" s="130"/>
      <c r="CT12" s="130"/>
      <c r="CU12" s="130"/>
      <c r="CV12" s="130"/>
      <c r="CW12" s="131"/>
    </row>
    <row r="13" spans="1:101" ht="18" customHeight="1" thickBot="1">
      <c r="A13" s="140" t="s">
        <v>70</v>
      </c>
      <c r="B13" s="100"/>
      <c r="C13" s="100"/>
      <c r="D13" s="100"/>
      <c r="E13" s="141"/>
      <c r="F13" s="142">
        <f>'JOC13_15入力シート'!F12</f>
        <v>0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4"/>
      <c r="X13" s="15"/>
      <c r="Y13" s="15"/>
      <c r="Z13" s="15"/>
      <c r="AA13" s="169" t="s">
        <v>62</v>
      </c>
      <c r="AB13" s="75"/>
      <c r="AC13" s="75"/>
      <c r="AD13" s="75"/>
      <c r="AE13" s="75" t="s">
        <v>63</v>
      </c>
      <c r="AF13" s="75"/>
      <c r="AG13" s="75"/>
      <c r="AH13" s="75"/>
      <c r="AI13" s="75"/>
      <c r="AJ13" s="75" t="s">
        <v>12</v>
      </c>
      <c r="AK13" s="75"/>
      <c r="AL13" s="75"/>
      <c r="AM13" s="75"/>
      <c r="AN13" s="75" t="s">
        <v>13</v>
      </c>
      <c r="AO13" s="102"/>
      <c r="AP13" s="102"/>
      <c r="AQ13" s="102"/>
      <c r="AR13" s="170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71">
        <v>10</v>
      </c>
      <c r="BO13" s="172"/>
      <c r="BP13" s="173" t="e">
        <f>VLOOKUP(10,WORK!A3:B72,2,FALSE)</f>
        <v>#N/A</v>
      </c>
      <c r="BQ13" s="173"/>
      <c r="BR13" s="173"/>
      <c r="BS13" s="173"/>
      <c r="BT13" s="173"/>
      <c r="BU13" s="173"/>
      <c r="BV13" s="174"/>
      <c r="BW13" s="156">
        <v>4</v>
      </c>
      <c r="BX13" s="1">
        <v>1</v>
      </c>
      <c r="BY13" s="132" t="e">
        <f>VLOOKUP("41",WORK!F3:G72,2,FALSE)</f>
        <v>#N/A</v>
      </c>
      <c r="BZ13" s="133"/>
      <c r="CA13" s="133"/>
      <c r="CB13" s="133"/>
      <c r="CC13" s="133"/>
      <c r="CD13" s="133"/>
      <c r="CE13" s="134"/>
      <c r="CF13" s="125"/>
      <c r="CG13" s="6" t="s">
        <v>26</v>
      </c>
      <c r="CH13" s="129" t="e">
        <f>VLOOKUP("AR2",WORK!K3:L72,2,FALSE)</f>
        <v>#N/A</v>
      </c>
      <c r="CI13" s="130"/>
      <c r="CJ13" s="130"/>
      <c r="CK13" s="130"/>
      <c r="CL13" s="130"/>
      <c r="CM13" s="130"/>
      <c r="CN13" s="131"/>
      <c r="CO13" s="254"/>
      <c r="CP13" s="1">
        <v>10</v>
      </c>
      <c r="CQ13" s="129" t="e">
        <f>VLOOKUP("A10",WORK!$P$3:$Q$72,2,FALSE)</f>
        <v>#N/A</v>
      </c>
      <c r="CR13" s="130"/>
      <c r="CS13" s="130"/>
      <c r="CT13" s="130"/>
      <c r="CU13" s="130"/>
      <c r="CV13" s="130"/>
      <c r="CW13" s="131"/>
    </row>
    <row r="14" spans="1:101" ht="18" customHeight="1" thickTop="1">
      <c r="A14" s="140" t="s">
        <v>71</v>
      </c>
      <c r="B14" s="100"/>
      <c r="C14" s="100"/>
      <c r="D14" s="100"/>
      <c r="E14" s="141"/>
      <c r="F14" s="142">
        <f>'JOC13_15入力シート'!F13</f>
        <v>0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4"/>
      <c r="X14" s="15"/>
      <c r="Y14" s="15"/>
      <c r="Z14" s="15"/>
      <c r="AA14" s="175" t="s">
        <v>17</v>
      </c>
      <c r="AB14" s="176"/>
      <c r="AC14" s="176"/>
      <c r="AD14" s="176"/>
      <c r="AE14" s="177">
        <f>COUNTIF(AX24:AY93,"&gt;0")</f>
        <v>0</v>
      </c>
      <c r="AF14" s="178"/>
      <c r="AG14" s="178"/>
      <c r="AH14" s="178"/>
      <c r="AI14" s="178"/>
      <c r="AJ14" s="178">
        <f>COUNTIF(AX24:AY93,"&gt;0")</f>
        <v>0</v>
      </c>
      <c r="AK14" s="178"/>
      <c r="AL14" s="178"/>
      <c r="AM14" s="178"/>
      <c r="AN14" s="179">
        <f>AE14*1000</f>
        <v>0</v>
      </c>
      <c r="AO14" s="179"/>
      <c r="AP14" s="179"/>
      <c r="AQ14" s="179"/>
      <c r="AR14" s="180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71">
        <v>11</v>
      </c>
      <c r="BO14" s="172"/>
      <c r="BP14" s="173" t="e">
        <f>VLOOKUP(11,WORK!A3:B72,2,FALSE)</f>
        <v>#N/A</v>
      </c>
      <c r="BQ14" s="173"/>
      <c r="BR14" s="173"/>
      <c r="BS14" s="173"/>
      <c r="BT14" s="173"/>
      <c r="BU14" s="173"/>
      <c r="BV14" s="174"/>
      <c r="BW14" s="121"/>
      <c r="BX14" s="1">
        <v>2</v>
      </c>
      <c r="BY14" s="132" t="e">
        <f>VLOOKUP("42",WORK!F3:G72,2,FALSE)</f>
        <v>#N/A</v>
      </c>
      <c r="BZ14" s="133"/>
      <c r="CA14" s="133"/>
      <c r="CB14" s="133"/>
      <c r="CC14" s="133"/>
      <c r="CD14" s="133"/>
      <c r="CE14" s="134"/>
      <c r="CF14" s="156" t="s">
        <v>23</v>
      </c>
      <c r="CG14" s="1">
        <v>1</v>
      </c>
      <c r="CH14" s="129" t="e">
        <f>VLOOKUP("B1",WORK!K3:L72,2,FALSE)</f>
        <v>#N/A</v>
      </c>
      <c r="CI14" s="130"/>
      <c r="CJ14" s="130"/>
      <c r="CK14" s="130"/>
      <c r="CL14" s="130"/>
      <c r="CM14" s="130"/>
      <c r="CN14" s="131"/>
      <c r="CO14" s="254"/>
      <c r="CP14" s="1">
        <v>11</v>
      </c>
      <c r="CQ14" s="129" t="e">
        <f>VLOOKUP("A11",WORK!$P$3:$Q$72,2,FALSE)</f>
        <v>#N/A</v>
      </c>
      <c r="CR14" s="130"/>
      <c r="CS14" s="130"/>
      <c r="CT14" s="130"/>
      <c r="CU14" s="130"/>
      <c r="CV14" s="130"/>
      <c r="CW14" s="131"/>
    </row>
    <row r="15" spans="1:101" ht="18" customHeight="1">
      <c r="A15" s="140" t="s">
        <v>55</v>
      </c>
      <c r="B15" s="100"/>
      <c r="C15" s="100"/>
      <c r="D15" s="100"/>
      <c r="E15" s="141"/>
      <c r="F15" s="142">
        <f>'JOC13_15入力シート'!F14</f>
        <v>0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4"/>
      <c r="X15" s="15"/>
      <c r="Y15" s="15"/>
      <c r="Z15" s="15"/>
      <c r="AA15" s="181" t="s">
        <v>15</v>
      </c>
      <c r="AB15" s="105"/>
      <c r="AC15" s="105"/>
      <c r="AD15" s="105"/>
      <c r="AE15" s="182">
        <f>COUNTIF(BB24:BC93,1)</f>
        <v>0</v>
      </c>
      <c r="AF15" s="183"/>
      <c r="AG15" s="183"/>
      <c r="AH15" s="183"/>
      <c r="AI15" s="184"/>
      <c r="AJ15" s="73">
        <f>COUNTIF(AZ24:BA93,"&gt;0")</f>
        <v>0</v>
      </c>
      <c r="AK15" s="73"/>
      <c r="AL15" s="73"/>
      <c r="AM15" s="73"/>
      <c r="AN15" s="187">
        <f>AJ15*1000</f>
        <v>0</v>
      </c>
      <c r="AO15" s="187"/>
      <c r="AP15" s="187"/>
      <c r="AQ15" s="187"/>
      <c r="AR15" s="188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71">
        <v>12</v>
      </c>
      <c r="BO15" s="172"/>
      <c r="BP15" s="173" t="e">
        <f>VLOOKUP(12,WORK!A3:B72,2,FALSE)</f>
        <v>#N/A</v>
      </c>
      <c r="BQ15" s="173"/>
      <c r="BR15" s="173"/>
      <c r="BS15" s="173"/>
      <c r="BT15" s="173"/>
      <c r="BU15" s="173"/>
      <c r="BV15" s="174"/>
      <c r="BW15" s="125"/>
      <c r="BX15" s="10" t="s">
        <v>34</v>
      </c>
      <c r="BY15" s="132" t="e">
        <f>VLOOKUP("4R",WORK!F3:G72,2,FALSE)</f>
        <v>#N/A</v>
      </c>
      <c r="BZ15" s="133"/>
      <c r="CA15" s="133"/>
      <c r="CB15" s="133"/>
      <c r="CC15" s="133"/>
      <c r="CD15" s="133"/>
      <c r="CE15" s="134"/>
      <c r="CF15" s="121"/>
      <c r="CG15" s="1">
        <v>2</v>
      </c>
      <c r="CH15" s="129" t="e">
        <f>VLOOKUP("B2",WORK!K3:L72,2,FALSE)</f>
        <v>#N/A</v>
      </c>
      <c r="CI15" s="130"/>
      <c r="CJ15" s="130"/>
      <c r="CK15" s="130"/>
      <c r="CL15" s="130"/>
      <c r="CM15" s="130"/>
      <c r="CN15" s="131"/>
      <c r="CO15" s="254"/>
      <c r="CP15" s="1">
        <v>12</v>
      </c>
      <c r="CQ15" s="129" t="e">
        <f>VLOOKUP("A12",WORK!$P$3:$Q$72,2,FALSE)</f>
        <v>#N/A</v>
      </c>
      <c r="CR15" s="130"/>
      <c r="CS15" s="130"/>
      <c r="CT15" s="130"/>
      <c r="CU15" s="130"/>
      <c r="CV15" s="130"/>
      <c r="CW15" s="131"/>
    </row>
    <row r="16" spans="1:101" ht="18" customHeight="1">
      <c r="A16" s="140" t="s">
        <v>56</v>
      </c>
      <c r="B16" s="100"/>
      <c r="C16" s="100"/>
      <c r="D16" s="100"/>
      <c r="E16" s="141"/>
      <c r="F16" s="142">
        <f>'JOC13_15入力シート'!F15</f>
        <v>0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4"/>
      <c r="X16" s="15"/>
      <c r="Y16" s="15"/>
      <c r="Z16" s="15"/>
      <c r="AA16" s="189" t="s">
        <v>16</v>
      </c>
      <c r="AB16" s="190"/>
      <c r="AC16" s="190"/>
      <c r="AD16" s="190"/>
      <c r="AE16" s="191">
        <f>COUNTIF(BF24:BG93,1)</f>
        <v>0</v>
      </c>
      <c r="AF16" s="183"/>
      <c r="AG16" s="183"/>
      <c r="AH16" s="183"/>
      <c r="AI16" s="184"/>
      <c r="AJ16" s="182">
        <f>COUNTIF(BF24:BG93,"&gt;0")+COUNTIF(BF24:BG93,"R1")+COUNTIF(BF24:BG93,"R2")</f>
        <v>0</v>
      </c>
      <c r="AK16" s="183"/>
      <c r="AL16" s="183"/>
      <c r="AM16" s="184"/>
      <c r="AN16" s="185">
        <f>AJ16*1000</f>
        <v>0</v>
      </c>
      <c r="AO16" s="185"/>
      <c r="AP16" s="185"/>
      <c r="AQ16" s="185"/>
      <c r="AR16" s="186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71">
        <v>13</v>
      </c>
      <c r="BO16" s="172"/>
      <c r="BP16" s="173" t="e">
        <f>VLOOKUP(13,WORK!A3:B72,2,FALSE)</f>
        <v>#N/A</v>
      </c>
      <c r="BQ16" s="173"/>
      <c r="BR16" s="173"/>
      <c r="BS16" s="173"/>
      <c r="BT16" s="173"/>
      <c r="BU16" s="173"/>
      <c r="BV16" s="174"/>
      <c r="BW16" s="156">
        <v>5</v>
      </c>
      <c r="BX16" s="1">
        <v>1</v>
      </c>
      <c r="BY16" s="132" t="e">
        <f>VLOOKUP("51",WORK!F3:G72,2,FALSE)</f>
        <v>#N/A</v>
      </c>
      <c r="BZ16" s="133"/>
      <c r="CA16" s="133"/>
      <c r="CB16" s="133"/>
      <c r="CC16" s="133"/>
      <c r="CD16" s="133"/>
      <c r="CE16" s="134"/>
      <c r="CF16" s="121"/>
      <c r="CG16" s="1">
        <v>3</v>
      </c>
      <c r="CH16" s="129" t="e">
        <f>VLOOKUP("B3",WORK!K3:L72,2,FALSE)</f>
        <v>#N/A</v>
      </c>
      <c r="CI16" s="130"/>
      <c r="CJ16" s="130"/>
      <c r="CK16" s="130"/>
      <c r="CL16" s="130"/>
      <c r="CM16" s="130"/>
      <c r="CN16" s="131"/>
      <c r="CO16" s="254"/>
      <c r="CP16" s="1">
        <v>13</v>
      </c>
      <c r="CQ16" s="129" t="e">
        <f>VLOOKUP("A13",WORK!$P$3:$Q$72,2,FALSE)</f>
        <v>#N/A</v>
      </c>
      <c r="CR16" s="130"/>
      <c r="CS16" s="130"/>
      <c r="CT16" s="130"/>
      <c r="CU16" s="130"/>
      <c r="CV16" s="130"/>
      <c r="CW16" s="131"/>
    </row>
    <row r="17" spans="1:101" ht="18" customHeight="1" thickBot="1">
      <c r="A17" s="140" t="s">
        <v>74</v>
      </c>
      <c r="B17" s="100"/>
      <c r="C17" s="100"/>
      <c r="D17" s="100"/>
      <c r="E17" s="141"/>
      <c r="F17" s="142">
        <f>'JOC13_15入力シート'!F16</f>
        <v>0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4"/>
      <c r="X17" s="15"/>
      <c r="Y17" s="15"/>
      <c r="Z17" s="15"/>
      <c r="AA17" s="189" t="s">
        <v>90</v>
      </c>
      <c r="AB17" s="190"/>
      <c r="AC17" s="190"/>
      <c r="AD17" s="190"/>
      <c r="AE17" s="192">
        <f>COUNTIF(BJ24:BK93,1)</f>
        <v>0</v>
      </c>
      <c r="AF17" s="193"/>
      <c r="AG17" s="193"/>
      <c r="AH17" s="193"/>
      <c r="AI17" s="194"/>
      <c r="AJ17" s="94">
        <f>COUNTIF(BJ24:BK93,"&gt;0")</f>
        <v>0</v>
      </c>
      <c r="AK17" s="95"/>
      <c r="AL17" s="95"/>
      <c r="AM17" s="96"/>
      <c r="AN17" s="195" t="s">
        <v>92</v>
      </c>
      <c r="AO17" s="196"/>
      <c r="AP17" s="196"/>
      <c r="AQ17" s="196"/>
      <c r="AR17" s="197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71">
        <v>14</v>
      </c>
      <c r="BO17" s="172"/>
      <c r="BP17" s="173" t="e">
        <f>VLOOKUP(14,WORK!A3:B72,2,FALSE)</f>
        <v>#N/A</v>
      </c>
      <c r="BQ17" s="173"/>
      <c r="BR17" s="173"/>
      <c r="BS17" s="173"/>
      <c r="BT17" s="173"/>
      <c r="BU17" s="173"/>
      <c r="BV17" s="174"/>
      <c r="BW17" s="121"/>
      <c r="BX17" s="1">
        <v>2</v>
      </c>
      <c r="BY17" s="132" t="e">
        <f>VLOOKUP("52",WORK!F3:G72,2,FALSE)</f>
        <v>#N/A</v>
      </c>
      <c r="BZ17" s="133"/>
      <c r="CA17" s="133"/>
      <c r="CB17" s="133"/>
      <c r="CC17" s="133"/>
      <c r="CD17" s="133"/>
      <c r="CE17" s="134"/>
      <c r="CF17" s="121"/>
      <c r="CG17" s="1">
        <v>4</v>
      </c>
      <c r="CH17" s="129" t="e">
        <f>VLOOKUP("B4",WORK!K3:L72,2,FALSE)</f>
        <v>#N/A</v>
      </c>
      <c r="CI17" s="130"/>
      <c r="CJ17" s="130"/>
      <c r="CK17" s="130"/>
      <c r="CL17" s="130"/>
      <c r="CM17" s="130"/>
      <c r="CN17" s="131"/>
      <c r="CO17" s="254"/>
      <c r="CP17" s="1">
        <v>14</v>
      </c>
      <c r="CQ17" s="129" t="e">
        <f>VLOOKUP("A14",WORK!$P$3:$Q$72,2,FALSE)</f>
        <v>#N/A</v>
      </c>
      <c r="CR17" s="130"/>
      <c r="CS17" s="130"/>
      <c r="CT17" s="130"/>
      <c r="CU17" s="130"/>
      <c r="CV17" s="130"/>
      <c r="CW17" s="131"/>
    </row>
    <row r="18" spans="1:101" ht="18" customHeight="1" thickBot="1" thickTop="1">
      <c r="A18" s="198" t="s">
        <v>57</v>
      </c>
      <c r="B18" s="199"/>
      <c r="C18" s="199"/>
      <c r="D18" s="199"/>
      <c r="E18" s="200"/>
      <c r="F18" s="201">
        <f>'JOC13_15入力シート'!F17</f>
        <v>0</v>
      </c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3"/>
      <c r="X18" s="15"/>
      <c r="Y18" s="15"/>
      <c r="Z18" s="15"/>
      <c r="AA18" s="204" t="s">
        <v>14</v>
      </c>
      <c r="AB18" s="205"/>
      <c r="AC18" s="205"/>
      <c r="AD18" s="205"/>
      <c r="AE18" s="206">
        <f>SUM(AE14:AI17)</f>
        <v>0</v>
      </c>
      <c r="AF18" s="207"/>
      <c r="AG18" s="207"/>
      <c r="AH18" s="207"/>
      <c r="AI18" s="208"/>
      <c r="AJ18" s="206">
        <f>SUM(AJ14:AM17)</f>
        <v>0</v>
      </c>
      <c r="AK18" s="207"/>
      <c r="AL18" s="207"/>
      <c r="AM18" s="208"/>
      <c r="AN18" s="212">
        <f>SUM(AN14:AR17)</f>
        <v>0</v>
      </c>
      <c r="AO18" s="213"/>
      <c r="AP18" s="213"/>
      <c r="AQ18" s="213"/>
      <c r="AR18" s="214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71">
        <v>15</v>
      </c>
      <c r="BO18" s="172"/>
      <c r="BP18" s="173" t="e">
        <f>VLOOKUP(15,WORK!A3:B72,2,FALSE)</f>
        <v>#N/A</v>
      </c>
      <c r="BQ18" s="173"/>
      <c r="BR18" s="173"/>
      <c r="BS18" s="173"/>
      <c r="BT18" s="173"/>
      <c r="BU18" s="173"/>
      <c r="BV18" s="174"/>
      <c r="BW18" s="125"/>
      <c r="BX18" s="10" t="s">
        <v>35</v>
      </c>
      <c r="BY18" s="132" t="e">
        <f>VLOOKUP("5R",WORK!F3:G72,2,FALSE)</f>
        <v>#N/A</v>
      </c>
      <c r="BZ18" s="133"/>
      <c r="CA18" s="133"/>
      <c r="CB18" s="133"/>
      <c r="CC18" s="133"/>
      <c r="CD18" s="133"/>
      <c r="CE18" s="134"/>
      <c r="CF18" s="121"/>
      <c r="CG18" s="1">
        <v>5</v>
      </c>
      <c r="CH18" s="129" t="e">
        <f>VLOOKUP("B5",WORK!K3:L72,2,FALSE)</f>
        <v>#N/A</v>
      </c>
      <c r="CI18" s="130"/>
      <c r="CJ18" s="130"/>
      <c r="CK18" s="130"/>
      <c r="CL18" s="130"/>
      <c r="CM18" s="130"/>
      <c r="CN18" s="131"/>
      <c r="CO18" s="254"/>
      <c r="CP18" s="1">
        <v>15</v>
      </c>
      <c r="CQ18" s="129" t="e">
        <f>VLOOKUP("A15",WORK!$P$3:$Q$72,2,FALSE)</f>
        <v>#N/A</v>
      </c>
      <c r="CR18" s="130"/>
      <c r="CS18" s="130"/>
      <c r="CT18" s="130"/>
      <c r="CU18" s="130"/>
      <c r="CV18" s="130"/>
      <c r="CW18" s="131"/>
    </row>
    <row r="19" spans="1:10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71">
        <v>16</v>
      </c>
      <c r="BO19" s="172"/>
      <c r="BP19" s="173" t="e">
        <f>VLOOKUP(16,WORK!A3:B72,2,FALSE)</f>
        <v>#N/A</v>
      </c>
      <c r="BQ19" s="173"/>
      <c r="BR19" s="173"/>
      <c r="BS19" s="173"/>
      <c r="BT19" s="173"/>
      <c r="BU19" s="173"/>
      <c r="BV19" s="174"/>
      <c r="BW19" s="121">
        <v>6</v>
      </c>
      <c r="BX19" s="2">
        <v>1</v>
      </c>
      <c r="BY19" s="209" t="e">
        <f>VLOOKUP("61",WORK!F3:G72,2,FALSE)</f>
        <v>#N/A</v>
      </c>
      <c r="BZ19" s="210"/>
      <c r="CA19" s="210"/>
      <c r="CB19" s="210"/>
      <c r="CC19" s="210"/>
      <c r="CD19" s="210"/>
      <c r="CE19" s="211"/>
      <c r="CF19" s="121"/>
      <c r="CG19" s="1">
        <v>6</v>
      </c>
      <c r="CH19" s="129" t="e">
        <f>VLOOKUP("B6",WORK!K3:L72,2,FALSE)</f>
        <v>#N/A</v>
      </c>
      <c r="CI19" s="130"/>
      <c r="CJ19" s="130"/>
      <c r="CK19" s="130"/>
      <c r="CL19" s="130"/>
      <c r="CM19" s="130"/>
      <c r="CN19" s="131"/>
      <c r="CO19" s="254"/>
      <c r="CP19" s="1">
        <v>16</v>
      </c>
      <c r="CQ19" s="129" t="e">
        <f>VLOOKUP("A16",WORK!$P$3:$Q$72,2,FALSE)</f>
        <v>#N/A</v>
      </c>
      <c r="CR19" s="130"/>
      <c r="CS19" s="130"/>
      <c r="CT19" s="130"/>
      <c r="CU19" s="130"/>
      <c r="CV19" s="130"/>
      <c r="CW19" s="131"/>
    </row>
    <row r="20" spans="1:101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71">
        <v>17</v>
      </c>
      <c r="BO20" s="172"/>
      <c r="BP20" s="173" t="e">
        <f>VLOOKUP(17,WORK!A3:B72,2,FALSE)</f>
        <v>#N/A</v>
      </c>
      <c r="BQ20" s="173"/>
      <c r="BR20" s="173"/>
      <c r="BS20" s="173"/>
      <c r="BT20" s="173"/>
      <c r="BU20" s="173"/>
      <c r="BV20" s="174"/>
      <c r="BW20" s="121"/>
      <c r="BX20" s="1">
        <v>2</v>
      </c>
      <c r="BY20" s="132" t="e">
        <f>VLOOKUP("62",WORK!F3:G72,2,FALSE)</f>
        <v>#N/A</v>
      </c>
      <c r="BZ20" s="133"/>
      <c r="CA20" s="133"/>
      <c r="CB20" s="133"/>
      <c r="CC20" s="133"/>
      <c r="CD20" s="133"/>
      <c r="CE20" s="134"/>
      <c r="CF20" s="121"/>
      <c r="CG20" s="1">
        <v>7</v>
      </c>
      <c r="CH20" s="129" t="e">
        <f>VLOOKUP("B7",WORK!K3:L72,2,FALSE)</f>
        <v>#N/A</v>
      </c>
      <c r="CI20" s="130"/>
      <c r="CJ20" s="130"/>
      <c r="CK20" s="130"/>
      <c r="CL20" s="130"/>
      <c r="CM20" s="130"/>
      <c r="CN20" s="131"/>
      <c r="CO20" s="254"/>
      <c r="CP20" s="1">
        <v>17</v>
      </c>
      <c r="CQ20" s="129" t="e">
        <f>VLOOKUP("A17",WORK!$P$3:$Q$72,2,FALSE)</f>
        <v>#N/A</v>
      </c>
      <c r="CR20" s="130"/>
      <c r="CS20" s="130"/>
      <c r="CT20" s="130"/>
      <c r="CU20" s="130"/>
      <c r="CV20" s="130"/>
      <c r="CW20" s="131"/>
    </row>
    <row r="21" spans="1:101" ht="18" customHeight="1">
      <c r="A21" s="97" t="s">
        <v>78</v>
      </c>
      <c r="B21" s="98"/>
      <c r="C21" s="87" t="s">
        <v>79</v>
      </c>
      <c r="D21" s="98"/>
      <c r="E21" s="98"/>
      <c r="F21" s="98"/>
      <c r="G21" s="87" t="s">
        <v>80</v>
      </c>
      <c r="H21" s="98"/>
      <c r="I21" s="98"/>
      <c r="J21" s="98"/>
      <c r="K21" s="103" t="s">
        <v>81</v>
      </c>
      <c r="L21" s="98"/>
      <c r="M21" s="98"/>
      <c r="N21" s="98"/>
      <c r="O21" s="98"/>
      <c r="P21" s="87" t="s">
        <v>82</v>
      </c>
      <c r="Q21" s="87"/>
      <c r="R21" s="87"/>
      <c r="S21" s="87"/>
      <c r="T21" s="87"/>
      <c r="U21" s="87"/>
      <c r="V21" s="87"/>
      <c r="W21" s="88" t="s">
        <v>83</v>
      </c>
      <c r="X21" s="89"/>
      <c r="Y21" s="89"/>
      <c r="Z21" s="89"/>
      <c r="AA21" s="89"/>
      <c r="AB21" s="89"/>
      <c r="AC21" s="89"/>
      <c r="AD21" s="89"/>
      <c r="AE21" s="90"/>
      <c r="AF21" s="87" t="s">
        <v>84</v>
      </c>
      <c r="AG21" s="87"/>
      <c r="AH21" s="87"/>
      <c r="AI21" s="87"/>
      <c r="AJ21" s="87"/>
      <c r="AK21" s="87"/>
      <c r="AL21" s="87"/>
      <c r="AM21" s="87"/>
      <c r="AN21" s="87"/>
      <c r="AO21" s="87" t="s">
        <v>85</v>
      </c>
      <c r="AP21" s="87"/>
      <c r="AQ21" s="87" t="s">
        <v>86</v>
      </c>
      <c r="AR21" s="87"/>
      <c r="AS21" s="87"/>
      <c r="AT21" s="87"/>
      <c r="AU21" s="87"/>
      <c r="AV21" s="87"/>
      <c r="AW21" s="87"/>
      <c r="AX21" s="70" t="s">
        <v>53</v>
      </c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2"/>
      <c r="BL21" s="15"/>
      <c r="BM21" s="15"/>
      <c r="BN21" s="171">
        <v>18</v>
      </c>
      <c r="BO21" s="172"/>
      <c r="BP21" s="173" t="e">
        <f>VLOOKUP(18,WORK!A3:B72,2,FALSE)</f>
        <v>#N/A</v>
      </c>
      <c r="BQ21" s="173"/>
      <c r="BR21" s="173"/>
      <c r="BS21" s="173"/>
      <c r="BT21" s="173"/>
      <c r="BU21" s="173"/>
      <c r="BV21" s="174"/>
      <c r="BW21" s="125"/>
      <c r="BX21" s="10" t="s">
        <v>36</v>
      </c>
      <c r="BY21" s="132" t="e">
        <f>VLOOKUP("6R",WORK!F3:G72,2,FALSE)</f>
        <v>#N/A</v>
      </c>
      <c r="BZ21" s="133"/>
      <c r="CA21" s="133"/>
      <c r="CB21" s="133"/>
      <c r="CC21" s="133"/>
      <c r="CD21" s="133"/>
      <c r="CE21" s="134"/>
      <c r="CF21" s="121"/>
      <c r="CG21" s="1">
        <v>8</v>
      </c>
      <c r="CH21" s="129" t="e">
        <f>VLOOKUP("B8",WORK!K3:L72,2,FALSE)</f>
        <v>#N/A</v>
      </c>
      <c r="CI21" s="130"/>
      <c r="CJ21" s="130"/>
      <c r="CK21" s="130"/>
      <c r="CL21" s="130"/>
      <c r="CM21" s="130"/>
      <c r="CN21" s="131"/>
      <c r="CO21" s="254"/>
      <c r="CP21" s="1">
        <v>18</v>
      </c>
      <c r="CQ21" s="129" t="e">
        <f>VLOOKUP("A18",WORK!$P$3:$Q$72,2,FALSE)</f>
        <v>#N/A</v>
      </c>
      <c r="CR21" s="130"/>
      <c r="CS21" s="130"/>
      <c r="CT21" s="130"/>
      <c r="CU21" s="130"/>
      <c r="CV21" s="130"/>
      <c r="CW21" s="131"/>
    </row>
    <row r="22" spans="1:101" ht="18" customHeight="1">
      <c r="A22" s="99"/>
      <c r="B22" s="100"/>
      <c r="C22" s="73"/>
      <c r="D22" s="100"/>
      <c r="E22" s="100"/>
      <c r="F22" s="100"/>
      <c r="G22" s="73"/>
      <c r="H22" s="100"/>
      <c r="I22" s="100"/>
      <c r="J22" s="100"/>
      <c r="K22" s="104"/>
      <c r="L22" s="100"/>
      <c r="M22" s="100"/>
      <c r="N22" s="100"/>
      <c r="O22" s="100"/>
      <c r="P22" s="73"/>
      <c r="Q22" s="73"/>
      <c r="R22" s="73"/>
      <c r="S22" s="73"/>
      <c r="T22" s="73"/>
      <c r="U22" s="73"/>
      <c r="V22" s="73"/>
      <c r="W22" s="91"/>
      <c r="X22" s="92"/>
      <c r="Y22" s="92"/>
      <c r="Z22" s="92"/>
      <c r="AA22" s="92"/>
      <c r="AB22" s="92"/>
      <c r="AC22" s="92"/>
      <c r="AD22" s="92"/>
      <c r="AE22" s="9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 t="s">
        <v>87</v>
      </c>
      <c r="AR22" s="73"/>
      <c r="AS22" s="73"/>
      <c r="AT22" s="73" t="s">
        <v>88</v>
      </c>
      <c r="AU22" s="73"/>
      <c r="AV22" s="73" t="s">
        <v>89</v>
      </c>
      <c r="AW22" s="73"/>
      <c r="AX22" s="73" t="s">
        <v>49</v>
      </c>
      <c r="AY22" s="73"/>
      <c r="AZ22" s="73" t="s">
        <v>50</v>
      </c>
      <c r="BA22" s="73"/>
      <c r="BB22" s="73"/>
      <c r="BC22" s="73"/>
      <c r="BD22" s="73" t="s">
        <v>52</v>
      </c>
      <c r="BE22" s="73"/>
      <c r="BF22" s="73"/>
      <c r="BG22" s="73"/>
      <c r="BH22" s="73" t="s">
        <v>90</v>
      </c>
      <c r="BI22" s="73"/>
      <c r="BJ22" s="73"/>
      <c r="BK22" s="77"/>
      <c r="BL22" s="15"/>
      <c r="BM22" s="15"/>
      <c r="BN22" s="171">
        <v>19</v>
      </c>
      <c r="BO22" s="172"/>
      <c r="BP22" s="173" t="e">
        <f>VLOOKUP(19,WORK!A3:B72,2,FALSE)</f>
        <v>#N/A</v>
      </c>
      <c r="BQ22" s="173"/>
      <c r="BR22" s="173"/>
      <c r="BS22" s="173"/>
      <c r="BT22" s="173"/>
      <c r="BU22" s="173"/>
      <c r="BV22" s="174"/>
      <c r="BW22" s="121">
        <v>7</v>
      </c>
      <c r="BX22" s="2">
        <v>1</v>
      </c>
      <c r="BY22" s="209" t="e">
        <f>VLOOKUP("71",WORK!F3:G72,2,FALSE)</f>
        <v>#N/A</v>
      </c>
      <c r="BZ22" s="210"/>
      <c r="CA22" s="210"/>
      <c r="CB22" s="210"/>
      <c r="CC22" s="210"/>
      <c r="CD22" s="210"/>
      <c r="CE22" s="211"/>
      <c r="CF22" s="121"/>
      <c r="CG22" s="6" t="s">
        <v>27</v>
      </c>
      <c r="CH22" s="129" t="e">
        <f>VLOOKUP("BR1",WORK!K3:L72,2,FALSE)</f>
        <v>#N/A</v>
      </c>
      <c r="CI22" s="130"/>
      <c r="CJ22" s="130"/>
      <c r="CK22" s="130"/>
      <c r="CL22" s="130"/>
      <c r="CM22" s="130"/>
      <c r="CN22" s="131"/>
      <c r="CO22" s="254"/>
      <c r="CP22" s="1">
        <v>19</v>
      </c>
      <c r="CQ22" s="129" t="e">
        <f>VLOOKUP("A19",WORK!$P$3:$Q$72,2,FALSE)</f>
        <v>#N/A</v>
      </c>
      <c r="CR22" s="130"/>
      <c r="CS22" s="130"/>
      <c r="CT22" s="130"/>
      <c r="CU22" s="130"/>
      <c r="CV22" s="130"/>
      <c r="CW22" s="131"/>
    </row>
    <row r="23" spans="1:101" ht="18" customHeight="1" thickBot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75"/>
      <c r="Q23" s="75"/>
      <c r="R23" s="75"/>
      <c r="S23" s="75"/>
      <c r="T23" s="75"/>
      <c r="U23" s="75"/>
      <c r="V23" s="75"/>
      <c r="W23" s="94"/>
      <c r="X23" s="95"/>
      <c r="Y23" s="95"/>
      <c r="Z23" s="95"/>
      <c r="AA23" s="95"/>
      <c r="AB23" s="95"/>
      <c r="AC23" s="95"/>
      <c r="AD23" s="95"/>
      <c r="AE23" s="96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4" t="s">
        <v>48</v>
      </c>
      <c r="AY23" s="75"/>
      <c r="AZ23" s="74" t="s">
        <v>51</v>
      </c>
      <c r="BA23" s="75"/>
      <c r="BB23" s="215" t="s">
        <v>48</v>
      </c>
      <c r="BC23" s="216"/>
      <c r="BD23" s="74" t="s">
        <v>51</v>
      </c>
      <c r="BE23" s="75"/>
      <c r="BF23" s="215" t="s">
        <v>48</v>
      </c>
      <c r="BG23" s="194"/>
      <c r="BH23" s="74" t="s">
        <v>51</v>
      </c>
      <c r="BI23" s="75"/>
      <c r="BJ23" s="74" t="s">
        <v>48</v>
      </c>
      <c r="BK23" s="76"/>
      <c r="BL23" s="15"/>
      <c r="BM23" s="15"/>
      <c r="BN23" s="171">
        <v>20</v>
      </c>
      <c r="BO23" s="172"/>
      <c r="BP23" s="173" t="e">
        <f>VLOOKUP(20,WORK!A3:B72,2,FALSE)</f>
        <v>#N/A</v>
      </c>
      <c r="BQ23" s="173"/>
      <c r="BR23" s="173"/>
      <c r="BS23" s="173"/>
      <c r="BT23" s="173"/>
      <c r="BU23" s="173"/>
      <c r="BV23" s="174"/>
      <c r="BW23" s="121"/>
      <c r="BX23" s="1">
        <v>2</v>
      </c>
      <c r="BY23" s="132" t="e">
        <f>VLOOKUP("72",WORK!F3:G72,2,FALSE)</f>
        <v>#N/A</v>
      </c>
      <c r="BZ23" s="133"/>
      <c r="CA23" s="133"/>
      <c r="CB23" s="133"/>
      <c r="CC23" s="133"/>
      <c r="CD23" s="133"/>
      <c r="CE23" s="134"/>
      <c r="CF23" s="125"/>
      <c r="CG23" s="6" t="s">
        <v>28</v>
      </c>
      <c r="CH23" s="129" t="e">
        <f>VLOOKUP("BR2",WORK!K3:L72,2,FALSE)</f>
        <v>#N/A</v>
      </c>
      <c r="CI23" s="130"/>
      <c r="CJ23" s="130"/>
      <c r="CK23" s="130"/>
      <c r="CL23" s="130"/>
      <c r="CM23" s="130"/>
      <c r="CN23" s="131"/>
      <c r="CO23" s="254"/>
      <c r="CP23" s="1">
        <v>20</v>
      </c>
      <c r="CQ23" s="129" t="e">
        <f>VLOOKUP("A20",WORK!$P$3:$Q$72,2,FALSE)</f>
        <v>#N/A</v>
      </c>
      <c r="CR23" s="130"/>
      <c r="CS23" s="130"/>
      <c r="CT23" s="130"/>
      <c r="CU23" s="130"/>
      <c r="CV23" s="130"/>
      <c r="CW23" s="131"/>
    </row>
    <row r="24" spans="1:101" ht="18" customHeight="1" thickTop="1">
      <c r="A24" s="82">
        <v>1</v>
      </c>
      <c r="B24" s="83"/>
      <c r="C24" s="84">
        <f>'JOC13_15入力シート'!C25</f>
        <v>0</v>
      </c>
      <c r="D24" s="61"/>
      <c r="E24" s="61"/>
      <c r="F24" s="61"/>
      <c r="G24" s="85">
        <f>'JOC13_15入力シート'!G25</f>
        <v>0</v>
      </c>
      <c r="H24" s="61"/>
      <c r="I24" s="61"/>
      <c r="J24" s="61"/>
      <c r="K24" s="85">
        <f>'JOC13_15入力シート'!K25</f>
        <v>0</v>
      </c>
      <c r="L24" s="61"/>
      <c r="M24" s="61"/>
      <c r="N24" s="61"/>
      <c r="O24" s="62"/>
      <c r="P24" s="78">
        <f>'JOC13_15入力シート'!P25</f>
        <v>0</v>
      </c>
      <c r="Q24" s="217"/>
      <c r="R24" s="217"/>
      <c r="S24" s="217"/>
      <c r="T24" s="217"/>
      <c r="U24" s="217"/>
      <c r="V24" s="217"/>
      <c r="W24" s="79">
        <f>'JOC13_15入力シート'!W25</f>
        <v>0</v>
      </c>
      <c r="X24" s="217"/>
      <c r="Y24" s="217"/>
      <c r="Z24" s="217"/>
      <c r="AA24" s="217"/>
      <c r="AB24" s="217"/>
      <c r="AC24" s="217"/>
      <c r="AD24" s="217"/>
      <c r="AE24" s="218"/>
      <c r="AF24" s="78">
        <f>'JOC13_15入力シート'!AF25</f>
        <v>0</v>
      </c>
      <c r="AG24" s="217"/>
      <c r="AH24" s="217"/>
      <c r="AI24" s="217"/>
      <c r="AJ24" s="217"/>
      <c r="AK24" s="217"/>
      <c r="AL24" s="217"/>
      <c r="AM24" s="217"/>
      <c r="AN24" s="219"/>
      <c r="AO24" s="220">
        <f>'JOC13_15入力シート'!AO25</f>
        <v>0</v>
      </c>
      <c r="AP24" s="62"/>
      <c r="AQ24" s="84">
        <f>'JOC13_15入力シート'!AQ25</f>
        <v>0</v>
      </c>
      <c r="AR24" s="61"/>
      <c r="AS24" s="61"/>
      <c r="AT24" s="85">
        <f>'JOC13_15入力シート'!AT25</f>
        <v>0</v>
      </c>
      <c r="AU24" s="61"/>
      <c r="AV24" s="85">
        <f>'JOC13_15入力シート'!AV25</f>
        <v>0</v>
      </c>
      <c r="AW24" s="62"/>
      <c r="AX24" s="67">
        <f>'JOC13_15入力シート'!AX25</f>
        <v>0</v>
      </c>
      <c r="AY24" s="62"/>
      <c r="AZ24" s="68">
        <f>'JOC13_15入力シート'!AZ25</f>
        <v>0</v>
      </c>
      <c r="BA24" s="61"/>
      <c r="BB24" s="61">
        <f>'JOC13_15入力シート'!BB25</f>
        <v>0</v>
      </c>
      <c r="BC24" s="69"/>
      <c r="BD24" s="67">
        <f>'JOC13_15入力シート'!BD25</f>
        <v>0</v>
      </c>
      <c r="BE24" s="61"/>
      <c r="BF24" s="61">
        <f>'JOC13_15入力シート'!BF25</f>
        <v>0</v>
      </c>
      <c r="BG24" s="62"/>
      <c r="BH24" s="63" t="str">
        <f>'JOC13_15入力シート'!BH25</f>
        <v>A</v>
      </c>
      <c r="BI24" s="64"/>
      <c r="BJ24" s="61">
        <f>'JOC13_15入力シート'!BJ25</f>
        <v>0</v>
      </c>
      <c r="BK24" s="226"/>
      <c r="BL24" s="15"/>
      <c r="BM24" s="15"/>
      <c r="BN24" s="171">
        <v>21</v>
      </c>
      <c r="BO24" s="172"/>
      <c r="BP24" s="173" t="e">
        <f>VLOOKUP(21,WORK!A3:B72,2,FALSE)</f>
        <v>#N/A</v>
      </c>
      <c r="BQ24" s="173"/>
      <c r="BR24" s="173"/>
      <c r="BS24" s="173"/>
      <c r="BT24" s="173"/>
      <c r="BU24" s="173"/>
      <c r="BV24" s="174"/>
      <c r="BW24" s="125"/>
      <c r="BX24" s="10" t="s">
        <v>37</v>
      </c>
      <c r="BY24" s="132" t="e">
        <f>VLOOKUP("7R",WORK!F3:G72,2,FALSE)</f>
        <v>#N/A</v>
      </c>
      <c r="BZ24" s="133"/>
      <c r="CA24" s="133"/>
      <c r="CB24" s="133"/>
      <c r="CC24" s="133"/>
      <c r="CD24" s="133"/>
      <c r="CE24" s="134"/>
      <c r="CF24" s="156" t="s">
        <v>24</v>
      </c>
      <c r="CG24" s="1">
        <v>1</v>
      </c>
      <c r="CH24" s="129" t="e">
        <f>VLOOKUP("C1",WORK!K3:L72,2,FALSE)</f>
        <v>#N/A</v>
      </c>
      <c r="CI24" s="130"/>
      <c r="CJ24" s="130"/>
      <c r="CK24" s="130"/>
      <c r="CL24" s="130"/>
      <c r="CM24" s="130"/>
      <c r="CN24" s="131"/>
      <c r="CO24" s="254"/>
      <c r="CP24" s="1">
        <v>21</v>
      </c>
      <c r="CQ24" s="129" t="e">
        <f>VLOOKUP("A21",WORK!$P$3:$Q$72,2,FALSE)</f>
        <v>#N/A</v>
      </c>
      <c r="CR24" s="130"/>
      <c r="CS24" s="130"/>
      <c r="CT24" s="130"/>
      <c r="CU24" s="130"/>
      <c r="CV24" s="130"/>
      <c r="CW24" s="131"/>
    </row>
    <row r="25" spans="1:101" ht="18" customHeight="1">
      <c r="A25" s="27">
        <v>2</v>
      </c>
      <c r="B25" s="28"/>
      <c r="C25" s="53">
        <f>'JOC13_15入力シート'!C26</f>
        <v>0</v>
      </c>
      <c r="D25" s="49"/>
      <c r="E25" s="49"/>
      <c r="F25" s="49"/>
      <c r="G25" s="54">
        <f>'JOC13_15入力シート'!G26</f>
        <v>0</v>
      </c>
      <c r="H25" s="49"/>
      <c r="I25" s="49"/>
      <c r="J25" s="49"/>
      <c r="K25" s="54">
        <f>'JOC13_15入力シート'!K26</f>
        <v>0</v>
      </c>
      <c r="L25" s="49"/>
      <c r="M25" s="49"/>
      <c r="N25" s="49"/>
      <c r="O25" s="52"/>
      <c r="P25" s="56">
        <f>'JOC13_15入力シート'!P26</f>
        <v>0</v>
      </c>
      <c r="Q25" s="221"/>
      <c r="R25" s="221"/>
      <c r="S25" s="221"/>
      <c r="T25" s="221"/>
      <c r="U25" s="221"/>
      <c r="V25" s="221"/>
      <c r="W25" s="58">
        <f>'JOC13_15入力シート'!W26</f>
        <v>0</v>
      </c>
      <c r="X25" s="222"/>
      <c r="Y25" s="222"/>
      <c r="Z25" s="222"/>
      <c r="AA25" s="222"/>
      <c r="AB25" s="222"/>
      <c r="AC25" s="222"/>
      <c r="AD25" s="222"/>
      <c r="AE25" s="223"/>
      <c r="AF25" s="56">
        <f>'JOC13_15入力シート'!AF26</f>
        <v>0</v>
      </c>
      <c r="AG25" s="221"/>
      <c r="AH25" s="221"/>
      <c r="AI25" s="221"/>
      <c r="AJ25" s="221"/>
      <c r="AK25" s="221"/>
      <c r="AL25" s="221"/>
      <c r="AM25" s="221"/>
      <c r="AN25" s="224"/>
      <c r="AO25" s="225">
        <f>'JOC13_15入力シート'!AO26</f>
        <v>0</v>
      </c>
      <c r="AP25" s="52"/>
      <c r="AQ25" s="53">
        <f>'JOC13_15入力シート'!AQ26</f>
        <v>0</v>
      </c>
      <c r="AR25" s="49"/>
      <c r="AS25" s="49"/>
      <c r="AT25" s="54">
        <f>'JOC13_15入力シート'!AT26</f>
        <v>0</v>
      </c>
      <c r="AU25" s="49"/>
      <c r="AV25" s="54">
        <f>'JOC13_15入力シート'!AV26</f>
        <v>0</v>
      </c>
      <c r="AW25" s="52"/>
      <c r="AX25" s="51">
        <f>'JOC13_15入力シート'!AX26</f>
        <v>0</v>
      </c>
      <c r="AY25" s="52"/>
      <c r="AZ25" s="48">
        <f>'JOC13_15入力シート'!AZ26</f>
        <v>0</v>
      </c>
      <c r="BA25" s="49"/>
      <c r="BB25" s="49">
        <f>'JOC13_15入力シート'!BB26</f>
        <v>0</v>
      </c>
      <c r="BC25" s="50"/>
      <c r="BD25" s="51">
        <f>'JOC13_15入力シート'!BD26</f>
        <v>0</v>
      </c>
      <c r="BE25" s="49"/>
      <c r="BF25" s="49">
        <f>'JOC13_15入力シート'!BF26</f>
        <v>0</v>
      </c>
      <c r="BG25" s="52"/>
      <c r="BH25" s="36" t="str">
        <f>'JOC13_15入力シート'!BH26</f>
        <v>A</v>
      </c>
      <c r="BI25" s="37"/>
      <c r="BJ25" s="49">
        <f>'JOC13_15入力シート'!BJ26</f>
        <v>0</v>
      </c>
      <c r="BK25" s="227"/>
      <c r="BL25" s="15"/>
      <c r="BM25" s="15"/>
      <c r="BN25" s="171">
        <v>22</v>
      </c>
      <c r="BO25" s="172"/>
      <c r="BP25" s="173" t="e">
        <f>VLOOKUP(22,WORK!A3:B72,2,FALSE)</f>
        <v>#N/A</v>
      </c>
      <c r="BQ25" s="173"/>
      <c r="BR25" s="173"/>
      <c r="BS25" s="173"/>
      <c r="BT25" s="173"/>
      <c r="BU25" s="173"/>
      <c r="BV25" s="174"/>
      <c r="BW25" s="121">
        <v>8</v>
      </c>
      <c r="BX25" s="2">
        <v>1</v>
      </c>
      <c r="BY25" s="209" t="e">
        <f>VLOOKUP("81",WORK!F3:G72,2,FALSE)</f>
        <v>#N/A</v>
      </c>
      <c r="BZ25" s="210"/>
      <c r="CA25" s="210"/>
      <c r="CB25" s="210"/>
      <c r="CC25" s="210"/>
      <c r="CD25" s="210"/>
      <c r="CE25" s="211"/>
      <c r="CF25" s="121"/>
      <c r="CG25" s="1">
        <v>2</v>
      </c>
      <c r="CH25" s="129" t="e">
        <f>VLOOKUP("C2",WORK!K3:L72,2,FALSE)</f>
        <v>#N/A</v>
      </c>
      <c r="CI25" s="130"/>
      <c r="CJ25" s="130"/>
      <c r="CK25" s="130"/>
      <c r="CL25" s="130"/>
      <c r="CM25" s="130"/>
      <c r="CN25" s="131"/>
      <c r="CO25" s="254"/>
      <c r="CP25" s="1">
        <v>22</v>
      </c>
      <c r="CQ25" s="129" t="e">
        <f>VLOOKUP("A22",WORK!$P$3:$Q$72,2,FALSE)</f>
        <v>#N/A</v>
      </c>
      <c r="CR25" s="130"/>
      <c r="CS25" s="130"/>
      <c r="CT25" s="130"/>
      <c r="CU25" s="130"/>
      <c r="CV25" s="130"/>
      <c r="CW25" s="131"/>
    </row>
    <row r="26" spans="1:101" ht="18" customHeight="1">
      <c r="A26" s="27">
        <v>3</v>
      </c>
      <c r="B26" s="28"/>
      <c r="C26" s="53">
        <f>'JOC13_15入力シート'!C27</f>
        <v>0</v>
      </c>
      <c r="D26" s="49"/>
      <c r="E26" s="49"/>
      <c r="F26" s="49"/>
      <c r="G26" s="54">
        <f>'JOC13_15入力シート'!G27</f>
        <v>0</v>
      </c>
      <c r="H26" s="49"/>
      <c r="I26" s="49"/>
      <c r="J26" s="49"/>
      <c r="K26" s="54">
        <f>'JOC13_15入力シート'!K27</f>
        <v>0</v>
      </c>
      <c r="L26" s="49"/>
      <c r="M26" s="49"/>
      <c r="N26" s="49"/>
      <c r="O26" s="52"/>
      <c r="P26" s="56">
        <f>'JOC13_15入力シート'!P27</f>
        <v>0</v>
      </c>
      <c r="Q26" s="221"/>
      <c r="R26" s="221"/>
      <c r="S26" s="221"/>
      <c r="T26" s="221"/>
      <c r="U26" s="221"/>
      <c r="V26" s="221"/>
      <c r="W26" s="58">
        <f>'JOC13_15入力シート'!W27</f>
        <v>0</v>
      </c>
      <c r="X26" s="222"/>
      <c r="Y26" s="222"/>
      <c r="Z26" s="222"/>
      <c r="AA26" s="222"/>
      <c r="AB26" s="222"/>
      <c r="AC26" s="222"/>
      <c r="AD26" s="222"/>
      <c r="AE26" s="223"/>
      <c r="AF26" s="56">
        <f>'JOC13_15入力シート'!AF27</f>
        <v>0</v>
      </c>
      <c r="AG26" s="221"/>
      <c r="AH26" s="221"/>
      <c r="AI26" s="221"/>
      <c r="AJ26" s="221"/>
      <c r="AK26" s="221"/>
      <c r="AL26" s="221"/>
      <c r="AM26" s="221"/>
      <c r="AN26" s="224"/>
      <c r="AO26" s="225">
        <f>'JOC13_15入力シート'!AO27</f>
        <v>0</v>
      </c>
      <c r="AP26" s="52"/>
      <c r="AQ26" s="53">
        <f>'JOC13_15入力シート'!AQ27</f>
        <v>0</v>
      </c>
      <c r="AR26" s="49"/>
      <c r="AS26" s="49"/>
      <c r="AT26" s="54">
        <f>'JOC13_15入力シート'!AT27</f>
        <v>0</v>
      </c>
      <c r="AU26" s="49"/>
      <c r="AV26" s="54">
        <f>'JOC13_15入力シート'!AV27</f>
        <v>0</v>
      </c>
      <c r="AW26" s="52"/>
      <c r="AX26" s="51">
        <f>'JOC13_15入力シート'!AX27</f>
        <v>0</v>
      </c>
      <c r="AY26" s="52"/>
      <c r="AZ26" s="48">
        <f>'JOC13_15入力シート'!AZ27</f>
        <v>0</v>
      </c>
      <c r="BA26" s="49"/>
      <c r="BB26" s="49">
        <f>'JOC13_15入力シート'!BB27</f>
        <v>0</v>
      </c>
      <c r="BC26" s="50"/>
      <c r="BD26" s="51">
        <f>'JOC13_15入力シート'!BD27</f>
        <v>0</v>
      </c>
      <c r="BE26" s="49"/>
      <c r="BF26" s="49">
        <f>'JOC13_15入力シート'!BF27</f>
        <v>0</v>
      </c>
      <c r="BG26" s="52"/>
      <c r="BH26" s="36" t="str">
        <f>'JOC13_15入力シート'!BH27</f>
        <v>A</v>
      </c>
      <c r="BI26" s="37"/>
      <c r="BJ26" s="49">
        <f>'JOC13_15入力シート'!BJ27</f>
        <v>0</v>
      </c>
      <c r="BK26" s="227"/>
      <c r="BL26" s="15"/>
      <c r="BM26" s="15"/>
      <c r="BN26" s="171">
        <v>23</v>
      </c>
      <c r="BO26" s="172"/>
      <c r="BP26" s="173" t="e">
        <f>VLOOKUP(23,WORK!A3:B72,2,FALSE)</f>
        <v>#N/A</v>
      </c>
      <c r="BQ26" s="173"/>
      <c r="BR26" s="173"/>
      <c r="BS26" s="173"/>
      <c r="BT26" s="173"/>
      <c r="BU26" s="173"/>
      <c r="BV26" s="174"/>
      <c r="BW26" s="121"/>
      <c r="BX26" s="1">
        <v>2</v>
      </c>
      <c r="BY26" s="132" t="e">
        <f>VLOOKUP("82",WORK!F3:G72,2,FALSE)</f>
        <v>#N/A</v>
      </c>
      <c r="BZ26" s="133"/>
      <c r="CA26" s="133"/>
      <c r="CB26" s="133"/>
      <c r="CC26" s="133"/>
      <c r="CD26" s="133"/>
      <c r="CE26" s="134"/>
      <c r="CF26" s="121"/>
      <c r="CG26" s="1">
        <v>3</v>
      </c>
      <c r="CH26" s="129" t="e">
        <f>VLOOKUP("C3",WORK!K3:L72,2,FALSE)</f>
        <v>#N/A</v>
      </c>
      <c r="CI26" s="130"/>
      <c r="CJ26" s="130"/>
      <c r="CK26" s="130"/>
      <c r="CL26" s="130"/>
      <c r="CM26" s="130"/>
      <c r="CN26" s="131"/>
      <c r="CO26" s="254"/>
      <c r="CP26" s="1">
        <v>23</v>
      </c>
      <c r="CQ26" s="129" t="e">
        <f>VLOOKUP("A23",WORK!$P$3:$Q$72,2,FALSE)</f>
        <v>#N/A</v>
      </c>
      <c r="CR26" s="130"/>
      <c r="CS26" s="130"/>
      <c r="CT26" s="130"/>
      <c r="CU26" s="130"/>
      <c r="CV26" s="130"/>
      <c r="CW26" s="131"/>
    </row>
    <row r="27" spans="1:101" ht="18" customHeight="1">
      <c r="A27" s="27">
        <v>4</v>
      </c>
      <c r="B27" s="28"/>
      <c r="C27" s="53">
        <f>'JOC13_15入力シート'!C28</f>
        <v>0</v>
      </c>
      <c r="D27" s="49"/>
      <c r="E27" s="49"/>
      <c r="F27" s="49"/>
      <c r="G27" s="54">
        <f>'JOC13_15入力シート'!G28</f>
        <v>0</v>
      </c>
      <c r="H27" s="49"/>
      <c r="I27" s="49"/>
      <c r="J27" s="49"/>
      <c r="K27" s="54">
        <f>'JOC13_15入力シート'!K28</f>
        <v>0</v>
      </c>
      <c r="L27" s="49"/>
      <c r="M27" s="49"/>
      <c r="N27" s="49"/>
      <c r="O27" s="52"/>
      <c r="P27" s="56">
        <f>'JOC13_15入力シート'!P28</f>
        <v>0</v>
      </c>
      <c r="Q27" s="221"/>
      <c r="R27" s="221"/>
      <c r="S27" s="221"/>
      <c r="T27" s="221"/>
      <c r="U27" s="221"/>
      <c r="V27" s="221"/>
      <c r="W27" s="58">
        <f>'JOC13_15入力シート'!W28</f>
        <v>0</v>
      </c>
      <c r="X27" s="222"/>
      <c r="Y27" s="222"/>
      <c r="Z27" s="222"/>
      <c r="AA27" s="222"/>
      <c r="AB27" s="222"/>
      <c r="AC27" s="222"/>
      <c r="AD27" s="222"/>
      <c r="AE27" s="223"/>
      <c r="AF27" s="56">
        <f>'JOC13_15入力シート'!AF28</f>
        <v>0</v>
      </c>
      <c r="AG27" s="221"/>
      <c r="AH27" s="221"/>
      <c r="AI27" s="221"/>
      <c r="AJ27" s="221"/>
      <c r="AK27" s="221"/>
      <c r="AL27" s="221"/>
      <c r="AM27" s="221"/>
      <c r="AN27" s="224"/>
      <c r="AO27" s="225">
        <f>'JOC13_15入力シート'!AO28</f>
        <v>0</v>
      </c>
      <c r="AP27" s="52"/>
      <c r="AQ27" s="53">
        <f>'JOC13_15入力シート'!AQ28</f>
        <v>0</v>
      </c>
      <c r="AR27" s="49"/>
      <c r="AS27" s="49"/>
      <c r="AT27" s="54">
        <f>'JOC13_15入力シート'!AT28</f>
        <v>0</v>
      </c>
      <c r="AU27" s="49"/>
      <c r="AV27" s="54">
        <f>'JOC13_15入力シート'!AV28</f>
        <v>0</v>
      </c>
      <c r="AW27" s="52"/>
      <c r="AX27" s="51">
        <f>'JOC13_15入力シート'!AX28</f>
        <v>0</v>
      </c>
      <c r="AY27" s="52"/>
      <c r="AZ27" s="48">
        <f>'JOC13_15入力シート'!AZ28</f>
        <v>0</v>
      </c>
      <c r="BA27" s="49"/>
      <c r="BB27" s="49">
        <f>'JOC13_15入力シート'!BB28</f>
        <v>0</v>
      </c>
      <c r="BC27" s="50"/>
      <c r="BD27" s="51">
        <f>'JOC13_15入力シート'!BD28</f>
        <v>0</v>
      </c>
      <c r="BE27" s="49"/>
      <c r="BF27" s="49">
        <f>'JOC13_15入力シート'!BF28</f>
        <v>0</v>
      </c>
      <c r="BG27" s="52"/>
      <c r="BH27" s="36" t="str">
        <f>'JOC13_15入力シート'!BH28</f>
        <v>A</v>
      </c>
      <c r="BI27" s="37"/>
      <c r="BJ27" s="49">
        <f>'JOC13_15入力シート'!BJ28</f>
        <v>0</v>
      </c>
      <c r="BK27" s="227"/>
      <c r="BL27" s="15"/>
      <c r="BM27" s="15"/>
      <c r="BN27" s="171">
        <v>24</v>
      </c>
      <c r="BO27" s="172"/>
      <c r="BP27" s="173" t="e">
        <f>VLOOKUP(24,WORK!A3:B72,2,FALSE)</f>
        <v>#N/A</v>
      </c>
      <c r="BQ27" s="173"/>
      <c r="BR27" s="173"/>
      <c r="BS27" s="173"/>
      <c r="BT27" s="173"/>
      <c r="BU27" s="173"/>
      <c r="BV27" s="174"/>
      <c r="BW27" s="125"/>
      <c r="BX27" s="10" t="s">
        <v>38</v>
      </c>
      <c r="BY27" s="132" t="e">
        <f>VLOOKUP("8R",WORK!F3:G72,2,FALSE)</f>
        <v>#N/A</v>
      </c>
      <c r="BZ27" s="133"/>
      <c r="CA27" s="133"/>
      <c r="CB27" s="133"/>
      <c r="CC27" s="133"/>
      <c r="CD27" s="133"/>
      <c r="CE27" s="134"/>
      <c r="CF27" s="121"/>
      <c r="CG27" s="1">
        <v>4</v>
      </c>
      <c r="CH27" s="129" t="e">
        <f>VLOOKUP("C4",WORK!K3:L72,2,FALSE)</f>
        <v>#N/A</v>
      </c>
      <c r="CI27" s="130"/>
      <c r="CJ27" s="130"/>
      <c r="CK27" s="130"/>
      <c r="CL27" s="130"/>
      <c r="CM27" s="130"/>
      <c r="CN27" s="131"/>
      <c r="CO27" s="254"/>
      <c r="CP27" s="1">
        <v>24</v>
      </c>
      <c r="CQ27" s="129" t="e">
        <f>VLOOKUP("A24",WORK!$P$3:$Q$72,2,FALSE)</f>
        <v>#N/A</v>
      </c>
      <c r="CR27" s="130"/>
      <c r="CS27" s="130"/>
      <c r="CT27" s="130"/>
      <c r="CU27" s="130"/>
      <c r="CV27" s="130"/>
      <c r="CW27" s="131"/>
    </row>
    <row r="28" spans="1:101" ht="18" customHeight="1">
      <c r="A28" s="27">
        <v>5</v>
      </c>
      <c r="B28" s="28"/>
      <c r="C28" s="53">
        <f>'JOC13_15入力シート'!C29</f>
        <v>0</v>
      </c>
      <c r="D28" s="49"/>
      <c r="E28" s="49"/>
      <c r="F28" s="49"/>
      <c r="G28" s="54">
        <f>'JOC13_15入力シート'!G29</f>
        <v>0</v>
      </c>
      <c r="H28" s="49"/>
      <c r="I28" s="49"/>
      <c r="J28" s="49"/>
      <c r="K28" s="54">
        <f>'JOC13_15入力シート'!K29</f>
        <v>0</v>
      </c>
      <c r="L28" s="49"/>
      <c r="M28" s="49"/>
      <c r="N28" s="49"/>
      <c r="O28" s="52"/>
      <c r="P28" s="56">
        <f>'JOC13_15入力シート'!P29</f>
        <v>0</v>
      </c>
      <c r="Q28" s="221"/>
      <c r="R28" s="221"/>
      <c r="S28" s="221"/>
      <c r="T28" s="221"/>
      <c r="U28" s="221"/>
      <c r="V28" s="221"/>
      <c r="W28" s="58">
        <f>'JOC13_15入力シート'!W29</f>
        <v>0</v>
      </c>
      <c r="X28" s="222"/>
      <c r="Y28" s="222"/>
      <c r="Z28" s="222"/>
      <c r="AA28" s="222"/>
      <c r="AB28" s="222"/>
      <c r="AC28" s="222"/>
      <c r="AD28" s="222"/>
      <c r="AE28" s="223"/>
      <c r="AF28" s="56">
        <f>'JOC13_15入力シート'!AF29</f>
        <v>0</v>
      </c>
      <c r="AG28" s="221"/>
      <c r="AH28" s="221"/>
      <c r="AI28" s="221"/>
      <c r="AJ28" s="221"/>
      <c r="AK28" s="221"/>
      <c r="AL28" s="221"/>
      <c r="AM28" s="221"/>
      <c r="AN28" s="224"/>
      <c r="AO28" s="225">
        <f>'JOC13_15入力シート'!AO29</f>
        <v>0</v>
      </c>
      <c r="AP28" s="52"/>
      <c r="AQ28" s="53">
        <f>'JOC13_15入力シート'!AQ29</f>
        <v>0</v>
      </c>
      <c r="AR28" s="49"/>
      <c r="AS28" s="49"/>
      <c r="AT28" s="54">
        <f>'JOC13_15入力シート'!AT29</f>
        <v>0</v>
      </c>
      <c r="AU28" s="49"/>
      <c r="AV28" s="54">
        <f>'JOC13_15入力シート'!AV29</f>
        <v>0</v>
      </c>
      <c r="AW28" s="52"/>
      <c r="AX28" s="51">
        <f>'JOC13_15入力シート'!AX29</f>
        <v>0</v>
      </c>
      <c r="AY28" s="52"/>
      <c r="AZ28" s="48">
        <f>'JOC13_15入力シート'!AZ29</f>
        <v>0</v>
      </c>
      <c r="BA28" s="49"/>
      <c r="BB28" s="49">
        <f>'JOC13_15入力シート'!BB29</f>
        <v>0</v>
      </c>
      <c r="BC28" s="50"/>
      <c r="BD28" s="51">
        <f>'JOC13_15入力シート'!BD29</f>
        <v>0</v>
      </c>
      <c r="BE28" s="49"/>
      <c r="BF28" s="49">
        <f>'JOC13_15入力シート'!BF29</f>
        <v>0</v>
      </c>
      <c r="BG28" s="52"/>
      <c r="BH28" s="36" t="str">
        <f>'JOC13_15入力シート'!BH29</f>
        <v>A</v>
      </c>
      <c r="BI28" s="37"/>
      <c r="BJ28" s="49">
        <f>'JOC13_15入力シート'!BJ29</f>
        <v>0</v>
      </c>
      <c r="BK28" s="227"/>
      <c r="BL28" s="15"/>
      <c r="BM28" s="15"/>
      <c r="BN28" s="171">
        <v>25</v>
      </c>
      <c r="BO28" s="172"/>
      <c r="BP28" s="173" t="e">
        <f>VLOOKUP(25,WORK!A3:B72,2,FALSE)</f>
        <v>#N/A</v>
      </c>
      <c r="BQ28" s="173"/>
      <c r="BR28" s="173"/>
      <c r="BS28" s="173"/>
      <c r="BT28" s="173"/>
      <c r="BU28" s="173"/>
      <c r="BV28" s="174"/>
      <c r="BW28" s="156">
        <v>9</v>
      </c>
      <c r="BX28" s="1">
        <v>1</v>
      </c>
      <c r="BY28" s="132" t="e">
        <f>VLOOKUP("91",WORK!F3:G72,2,FALSE)</f>
        <v>#N/A</v>
      </c>
      <c r="BZ28" s="133"/>
      <c r="CA28" s="133"/>
      <c r="CB28" s="133"/>
      <c r="CC28" s="133"/>
      <c r="CD28" s="133"/>
      <c r="CE28" s="134"/>
      <c r="CF28" s="121"/>
      <c r="CG28" s="1">
        <v>5</v>
      </c>
      <c r="CH28" s="129" t="e">
        <f>VLOOKUP("C5",WORK!K3:L72,2,FALSE)</f>
        <v>#N/A</v>
      </c>
      <c r="CI28" s="130"/>
      <c r="CJ28" s="130"/>
      <c r="CK28" s="130"/>
      <c r="CL28" s="130"/>
      <c r="CM28" s="130"/>
      <c r="CN28" s="130"/>
      <c r="CO28" s="254"/>
      <c r="CP28" s="1">
        <v>25</v>
      </c>
      <c r="CQ28" s="129" t="e">
        <f>VLOOKUP("A25",WORK!$P$3:$Q$72,2,FALSE)</f>
        <v>#N/A</v>
      </c>
      <c r="CR28" s="130"/>
      <c r="CS28" s="130"/>
      <c r="CT28" s="130"/>
      <c r="CU28" s="130"/>
      <c r="CV28" s="130"/>
      <c r="CW28" s="131"/>
    </row>
    <row r="29" spans="1:101" ht="18" customHeight="1">
      <c r="A29" s="27">
        <v>6</v>
      </c>
      <c r="B29" s="28"/>
      <c r="C29" s="53">
        <f>'JOC13_15入力シート'!C30</f>
        <v>0</v>
      </c>
      <c r="D29" s="49"/>
      <c r="E29" s="49"/>
      <c r="F29" s="49"/>
      <c r="G29" s="54">
        <f>'JOC13_15入力シート'!G30</f>
        <v>0</v>
      </c>
      <c r="H29" s="49"/>
      <c r="I29" s="49"/>
      <c r="J29" s="49"/>
      <c r="K29" s="54">
        <f>'JOC13_15入力シート'!K30</f>
        <v>0</v>
      </c>
      <c r="L29" s="49"/>
      <c r="M29" s="49"/>
      <c r="N29" s="49"/>
      <c r="O29" s="52"/>
      <c r="P29" s="56">
        <f>'JOC13_15入力シート'!P30</f>
        <v>0</v>
      </c>
      <c r="Q29" s="221"/>
      <c r="R29" s="221"/>
      <c r="S29" s="221"/>
      <c r="T29" s="221"/>
      <c r="U29" s="221"/>
      <c r="V29" s="221"/>
      <c r="W29" s="58">
        <f>'JOC13_15入力シート'!W30</f>
        <v>0</v>
      </c>
      <c r="X29" s="222"/>
      <c r="Y29" s="222"/>
      <c r="Z29" s="222"/>
      <c r="AA29" s="222"/>
      <c r="AB29" s="222"/>
      <c r="AC29" s="222"/>
      <c r="AD29" s="222"/>
      <c r="AE29" s="223"/>
      <c r="AF29" s="56">
        <f>'JOC13_15入力シート'!AF30</f>
        <v>0</v>
      </c>
      <c r="AG29" s="221"/>
      <c r="AH29" s="221"/>
      <c r="AI29" s="221"/>
      <c r="AJ29" s="221"/>
      <c r="AK29" s="221"/>
      <c r="AL29" s="221"/>
      <c r="AM29" s="221"/>
      <c r="AN29" s="224"/>
      <c r="AO29" s="225">
        <f>'JOC13_15入力シート'!AO30</f>
        <v>0</v>
      </c>
      <c r="AP29" s="52"/>
      <c r="AQ29" s="53">
        <f>'JOC13_15入力シート'!AQ30</f>
        <v>0</v>
      </c>
      <c r="AR29" s="49"/>
      <c r="AS29" s="49"/>
      <c r="AT29" s="54">
        <f>'JOC13_15入力シート'!AT30</f>
        <v>0</v>
      </c>
      <c r="AU29" s="49"/>
      <c r="AV29" s="54">
        <f>'JOC13_15入力シート'!AV30</f>
        <v>0</v>
      </c>
      <c r="AW29" s="52"/>
      <c r="AX29" s="51">
        <f>'JOC13_15入力シート'!AX30</f>
        <v>0</v>
      </c>
      <c r="AY29" s="52"/>
      <c r="AZ29" s="48">
        <f>'JOC13_15入力シート'!AZ30</f>
        <v>0</v>
      </c>
      <c r="BA29" s="49"/>
      <c r="BB29" s="49">
        <f>'JOC13_15入力シート'!BB30</f>
        <v>0</v>
      </c>
      <c r="BC29" s="50"/>
      <c r="BD29" s="51">
        <f>'JOC13_15入力シート'!BD30</f>
        <v>0</v>
      </c>
      <c r="BE29" s="49"/>
      <c r="BF29" s="49">
        <f>'JOC13_15入力シート'!BF30</f>
        <v>0</v>
      </c>
      <c r="BG29" s="52"/>
      <c r="BH29" s="36" t="str">
        <f>'JOC13_15入力シート'!BH30</f>
        <v>A</v>
      </c>
      <c r="BI29" s="37"/>
      <c r="BJ29" s="49">
        <f>'JOC13_15入力シート'!BJ30</f>
        <v>0</v>
      </c>
      <c r="BK29" s="227"/>
      <c r="BL29" s="15"/>
      <c r="BM29" s="15"/>
      <c r="BN29" s="171">
        <v>26</v>
      </c>
      <c r="BO29" s="172"/>
      <c r="BP29" s="173" t="e">
        <f>VLOOKUP(26,WORK!A3:B72,2,FALSE)</f>
        <v>#N/A</v>
      </c>
      <c r="BQ29" s="173"/>
      <c r="BR29" s="173"/>
      <c r="BS29" s="173"/>
      <c r="BT29" s="173"/>
      <c r="BU29" s="173"/>
      <c r="BV29" s="174"/>
      <c r="BW29" s="121"/>
      <c r="BX29" s="1">
        <v>2</v>
      </c>
      <c r="BY29" s="132" t="e">
        <f>VLOOKUP("92",WORK!F3:G72,2,FALSE)</f>
        <v>#N/A</v>
      </c>
      <c r="BZ29" s="133"/>
      <c r="CA29" s="133"/>
      <c r="CB29" s="133"/>
      <c r="CC29" s="133"/>
      <c r="CD29" s="133"/>
      <c r="CE29" s="134"/>
      <c r="CF29" s="121"/>
      <c r="CG29" s="1">
        <v>6</v>
      </c>
      <c r="CH29" s="129" t="e">
        <f>VLOOKUP("C6",WORK!K3:L72,2,FALSE)</f>
        <v>#N/A</v>
      </c>
      <c r="CI29" s="130"/>
      <c r="CJ29" s="130"/>
      <c r="CK29" s="130"/>
      <c r="CL29" s="130"/>
      <c r="CM29" s="130"/>
      <c r="CN29" s="130"/>
      <c r="CO29" s="254"/>
      <c r="CP29" s="1">
        <v>26</v>
      </c>
      <c r="CQ29" s="129" t="e">
        <f>VLOOKUP("A26",WORK!$P$3:$Q$72,2,FALSE)</f>
        <v>#N/A</v>
      </c>
      <c r="CR29" s="130"/>
      <c r="CS29" s="130"/>
      <c r="CT29" s="130"/>
      <c r="CU29" s="130"/>
      <c r="CV29" s="130"/>
      <c r="CW29" s="131"/>
    </row>
    <row r="30" spans="1:101" ht="18" customHeight="1">
      <c r="A30" s="27">
        <v>7</v>
      </c>
      <c r="B30" s="28"/>
      <c r="C30" s="53">
        <f>'JOC13_15入力シート'!C31</f>
        <v>0</v>
      </c>
      <c r="D30" s="49"/>
      <c r="E30" s="49"/>
      <c r="F30" s="49"/>
      <c r="G30" s="54">
        <f>'JOC13_15入力シート'!G31</f>
        <v>0</v>
      </c>
      <c r="H30" s="49"/>
      <c r="I30" s="49"/>
      <c r="J30" s="49"/>
      <c r="K30" s="54">
        <f>'JOC13_15入力シート'!K31</f>
        <v>0</v>
      </c>
      <c r="L30" s="49"/>
      <c r="M30" s="49"/>
      <c r="N30" s="49"/>
      <c r="O30" s="52"/>
      <c r="P30" s="56">
        <f>'JOC13_15入力シート'!P31</f>
        <v>0</v>
      </c>
      <c r="Q30" s="221"/>
      <c r="R30" s="221"/>
      <c r="S30" s="221"/>
      <c r="T30" s="221"/>
      <c r="U30" s="221"/>
      <c r="V30" s="221"/>
      <c r="W30" s="58">
        <f>'JOC13_15入力シート'!W31</f>
        <v>0</v>
      </c>
      <c r="X30" s="222"/>
      <c r="Y30" s="222"/>
      <c r="Z30" s="222"/>
      <c r="AA30" s="222"/>
      <c r="AB30" s="222"/>
      <c r="AC30" s="222"/>
      <c r="AD30" s="222"/>
      <c r="AE30" s="223"/>
      <c r="AF30" s="56">
        <f>'JOC13_15入力シート'!AF31</f>
        <v>0</v>
      </c>
      <c r="AG30" s="221"/>
      <c r="AH30" s="221"/>
      <c r="AI30" s="221"/>
      <c r="AJ30" s="221"/>
      <c r="AK30" s="221"/>
      <c r="AL30" s="221"/>
      <c r="AM30" s="221"/>
      <c r="AN30" s="224"/>
      <c r="AO30" s="225">
        <f>'JOC13_15入力シート'!AO31</f>
        <v>0</v>
      </c>
      <c r="AP30" s="52"/>
      <c r="AQ30" s="53">
        <f>'JOC13_15入力シート'!AQ31</f>
        <v>0</v>
      </c>
      <c r="AR30" s="49"/>
      <c r="AS30" s="49"/>
      <c r="AT30" s="54">
        <f>'JOC13_15入力シート'!AT31</f>
        <v>0</v>
      </c>
      <c r="AU30" s="49"/>
      <c r="AV30" s="54">
        <f>'JOC13_15入力シート'!AV31</f>
        <v>0</v>
      </c>
      <c r="AW30" s="52"/>
      <c r="AX30" s="51">
        <f>'JOC13_15入力シート'!AX31</f>
        <v>0</v>
      </c>
      <c r="AY30" s="52"/>
      <c r="AZ30" s="48">
        <f>'JOC13_15入力シート'!AZ31</f>
        <v>0</v>
      </c>
      <c r="BA30" s="49"/>
      <c r="BB30" s="49">
        <f>'JOC13_15入力シート'!BB31</f>
        <v>0</v>
      </c>
      <c r="BC30" s="50"/>
      <c r="BD30" s="51">
        <f>'JOC13_15入力シート'!BD31</f>
        <v>0</v>
      </c>
      <c r="BE30" s="49"/>
      <c r="BF30" s="49">
        <f>'JOC13_15入力シート'!BF31</f>
        <v>0</v>
      </c>
      <c r="BG30" s="52"/>
      <c r="BH30" s="36" t="str">
        <f>'JOC13_15入力シート'!BH31</f>
        <v>A</v>
      </c>
      <c r="BI30" s="37"/>
      <c r="BJ30" s="49">
        <f>'JOC13_15入力シート'!BJ31</f>
        <v>0</v>
      </c>
      <c r="BK30" s="227"/>
      <c r="BL30" s="15"/>
      <c r="BM30" s="15"/>
      <c r="BN30" s="171">
        <v>27</v>
      </c>
      <c r="BO30" s="172"/>
      <c r="BP30" s="173" t="e">
        <f>VLOOKUP(27,WORK!A3:B72,2,FALSE)</f>
        <v>#N/A</v>
      </c>
      <c r="BQ30" s="173"/>
      <c r="BR30" s="173"/>
      <c r="BS30" s="173"/>
      <c r="BT30" s="173"/>
      <c r="BU30" s="173"/>
      <c r="BV30" s="174"/>
      <c r="BW30" s="125"/>
      <c r="BX30" s="10" t="s">
        <v>39</v>
      </c>
      <c r="BY30" s="132" t="e">
        <f>VLOOKUP("9R",WORK!F3:G72,2,FALSE)</f>
        <v>#N/A</v>
      </c>
      <c r="BZ30" s="133"/>
      <c r="CA30" s="133"/>
      <c r="CB30" s="133"/>
      <c r="CC30" s="133"/>
      <c r="CD30" s="133"/>
      <c r="CE30" s="134"/>
      <c r="CF30" s="121"/>
      <c r="CG30" s="1">
        <v>7</v>
      </c>
      <c r="CH30" s="129" t="e">
        <f>VLOOKUP("C7",WORK!K3:L72,2,FALSE)</f>
        <v>#N/A</v>
      </c>
      <c r="CI30" s="130"/>
      <c r="CJ30" s="130"/>
      <c r="CK30" s="130"/>
      <c r="CL30" s="130"/>
      <c r="CM30" s="130"/>
      <c r="CN30" s="130"/>
      <c r="CO30" s="254"/>
      <c r="CP30" s="1">
        <v>27</v>
      </c>
      <c r="CQ30" s="129" t="e">
        <f>VLOOKUP("A27",WORK!$P$3:$Q$72,2,FALSE)</f>
        <v>#N/A</v>
      </c>
      <c r="CR30" s="130"/>
      <c r="CS30" s="130"/>
      <c r="CT30" s="130"/>
      <c r="CU30" s="130"/>
      <c r="CV30" s="130"/>
      <c r="CW30" s="131"/>
    </row>
    <row r="31" spans="1:101" ht="18" customHeight="1">
      <c r="A31" s="27">
        <v>8</v>
      </c>
      <c r="B31" s="28"/>
      <c r="C31" s="53">
        <f>'JOC13_15入力シート'!C32</f>
        <v>0</v>
      </c>
      <c r="D31" s="49"/>
      <c r="E31" s="49"/>
      <c r="F31" s="49"/>
      <c r="G31" s="54">
        <f>'JOC13_15入力シート'!G32</f>
        <v>0</v>
      </c>
      <c r="H31" s="49"/>
      <c r="I31" s="49"/>
      <c r="J31" s="49"/>
      <c r="K31" s="54">
        <f>'JOC13_15入力シート'!K32</f>
        <v>0</v>
      </c>
      <c r="L31" s="49"/>
      <c r="M31" s="49"/>
      <c r="N31" s="49"/>
      <c r="O31" s="52"/>
      <c r="P31" s="56">
        <f>'JOC13_15入力シート'!P32</f>
        <v>0</v>
      </c>
      <c r="Q31" s="221"/>
      <c r="R31" s="221"/>
      <c r="S31" s="221"/>
      <c r="T31" s="221"/>
      <c r="U31" s="221"/>
      <c r="V31" s="221"/>
      <c r="W31" s="58">
        <f>'JOC13_15入力シート'!W32</f>
        <v>0</v>
      </c>
      <c r="X31" s="222"/>
      <c r="Y31" s="222"/>
      <c r="Z31" s="222"/>
      <c r="AA31" s="222"/>
      <c r="AB31" s="222"/>
      <c r="AC31" s="222"/>
      <c r="AD31" s="222"/>
      <c r="AE31" s="223"/>
      <c r="AF31" s="56">
        <f>'JOC13_15入力シート'!AF32</f>
        <v>0</v>
      </c>
      <c r="AG31" s="221"/>
      <c r="AH31" s="221"/>
      <c r="AI31" s="221"/>
      <c r="AJ31" s="221"/>
      <c r="AK31" s="221"/>
      <c r="AL31" s="221"/>
      <c r="AM31" s="221"/>
      <c r="AN31" s="224"/>
      <c r="AO31" s="225">
        <f>'JOC13_15入力シート'!AO32</f>
        <v>0</v>
      </c>
      <c r="AP31" s="52"/>
      <c r="AQ31" s="53">
        <f>'JOC13_15入力シート'!AQ32</f>
        <v>0</v>
      </c>
      <c r="AR31" s="49"/>
      <c r="AS31" s="49"/>
      <c r="AT31" s="54">
        <f>'JOC13_15入力シート'!AT32</f>
        <v>0</v>
      </c>
      <c r="AU31" s="49"/>
      <c r="AV31" s="54">
        <f>'JOC13_15入力シート'!AV32</f>
        <v>0</v>
      </c>
      <c r="AW31" s="52"/>
      <c r="AX31" s="51">
        <f>'JOC13_15入力シート'!AX32</f>
        <v>0</v>
      </c>
      <c r="AY31" s="52"/>
      <c r="AZ31" s="48">
        <f>'JOC13_15入力シート'!AZ32</f>
        <v>0</v>
      </c>
      <c r="BA31" s="49"/>
      <c r="BB31" s="49">
        <f>'JOC13_15入力シート'!BB32</f>
        <v>0</v>
      </c>
      <c r="BC31" s="50"/>
      <c r="BD31" s="51">
        <f>'JOC13_15入力シート'!BD32</f>
        <v>0</v>
      </c>
      <c r="BE31" s="49"/>
      <c r="BF31" s="49">
        <f>'JOC13_15入力シート'!BF32</f>
        <v>0</v>
      </c>
      <c r="BG31" s="52"/>
      <c r="BH31" s="36" t="str">
        <f>'JOC13_15入力シート'!BH32</f>
        <v>A</v>
      </c>
      <c r="BI31" s="37"/>
      <c r="BJ31" s="49">
        <f>'JOC13_15入力シート'!BJ32</f>
        <v>0</v>
      </c>
      <c r="BK31" s="227"/>
      <c r="BL31" s="15"/>
      <c r="BM31" s="15"/>
      <c r="BN31" s="171">
        <v>28</v>
      </c>
      <c r="BO31" s="172"/>
      <c r="BP31" s="173" t="e">
        <f>VLOOKUP(28,WORK!A3:B72,2,FALSE)</f>
        <v>#N/A</v>
      </c>
      <c r="BQ31" s="173"/>
      <c r="BR31" s="173"/>
      <c r="BS31" s="173"/>
      <c r="BT31" s="173"/>
      <c r="BU31" s="173"/>
      <c r="BV31" s="174"/>
      <c r="BW31" s="228">
        <v>10</v>
      </c>
      <c r="BX31" s="1">
        <v>1</v>
      </c>
      <c r="BY31" s="132" t="e">
        <f>VLOOKUP("101",WORK!F3:G72,2,FALSE)</f>
        <v>#N/A</v>
      </c>
      <c r="BZ31" s="133"/>
      <c r="CA31" s="133"/>
      <c r="CB31" s="133"/>
      <c r="CC31" s="133"/>
      <c r="CD31" s="133"/>
      <c r="CE31" s="134"/>
      <c r="CF31" s="121"/>
      <c r="CG31" s="1">
        <v>8</v>
      </c>
      <c r="CH31" s="129" t="e">
        <f>VLOOKUP("C8",WORK!K3:L72,2,FALSE)</f>
        <v>#N/A</v>
      </c>
      <c r="CI31" s="130"/>
      <c r="CJ31" s="130"/>
      <c r="CK31" s="130"/>
      <c r="CL31" s="130"/>
      <c r="CM31" s="130"/>
      <c r="CN31" s="130"/>
      <c r="CO31" s="254"/>
      <c r="CP31" s="1">
        <v>28</v>
      </c>
      <c r="CQ31" s="129" t="e">
        <f>VLOOKUP("A28",WORK!$P$3:$Q$72,2,FALSE)</f>
        <v>#N/A</v>
      </c>
      <c r="CR31" s="130"/>
      <c r="CS31" s="130"/>
      <c r="CT31" s="130"/>
      <c r="CU31" s="130"/>
      <c r="CV31" s="130"/>
      <c r="CW31" s="131"/>
    </row>
    <row r="32" spans="1:101" ht="18" customHeight="1">
      <c r="A32" s="27">
        <v>9</v>
      </c>
      <c r="B32" s="28"/>
      <c r="C32" s="53">
        <f>'JOC13_15入力シート'!C33</f>
        <v>0</v>
      </c>
      <c r="D32" s="49"/>
      <c r="E32" s="49"/>
      <c r="F32" s="49"/>
      <c r="G32" s="54">
        <f>'JOC13_15入力シート'!G33</f>
        <v>0</v>
      </c>
      <c r="H32" s="49"/>
      <c r="I32" s="49"/>
      <c r="J32" s="49"/>
      <c r="K32" s="54">
        <f>'JOC13_15入力シート'!K33</f>
        <v>0</v>
      </c>
      <c r="L32" s="49"/>
      <c r="M32" s="49"/>
      <c r="N32" s="49"/>
      <c r="O32" s="52"/>
      <c r="P32" s="56">
        <f>'JOC13_15入力シート'!P33</f>
        <v>0</v>
      </c>
      <c r="Q32" s="221"/>
      <c r="R32" s="221"/>
      <c r="S32" s="221"/>
      <c r="T32" s="221"/>
      <c r="U32" s="221"/>
      <c r="V32" s="221"/>
      <c r="W32" s="58">
        <f>'JOC13_15入力シート'!W33</f>
        <v>0</v>
      </c>
      <c r="X32" s="222"/>
      <c r="Y32" s="222"/>
      <c r="Z32" s="222"/>
      <c r="AA32" s="222"/>
      <c r="AB32" s="222"/>
      <c r="AC32" s="222"/>
      <c r="AD32" s="222"/>
      <c r="AE32" s="223"/>
      <c r="AF32" s="56">
        <f>'JOC13_15入力シート'!AF33</f>
        <v>0</v>
      </c>
      <c r="AG32" s="221"/>
      <c r="AH32" s="221"/>
      <c r="AI32" s="221"/>
      <c r="AJ32" s="221"/>
      <c r="AK32" s="221"/>
      <c r="AL32" s="221"/>
      <c r="AM32" s="221"/>
      <c r="AN32" s="224"/>
      <c r="AO32" s="225">
        <f>'JOC13_15入力シート'!AO33</f>
        <v>0</v>
      </c>
      <c r="AP32" s="52"/>
      <c r="AQ32" s="53">
        <f>'JOC13_15入力シート'!AQ33</f>
        <v>0</v>
      </c>
      <c r="AR32" s="49"/>
      <c r="AS32" s="49"/>
      <c r="AT32" s="54">
        <f>'JOC13_15入力シート'!AT33</f>
        <v>0</v>
      </c>
      <c r="AU32" s="49"/>
      <c r="AV32" s="54">
        <f>'JOC13_15入力シート'!AV33</f>
        <v>0</v>
      </c>
      <c r="AW32" s="52"/>
      <c r="AX32" s="51">
        <f>'JOC13_15入力シート'!AX33</f>
        <v>0</v>
      </c>
      <c r="AY32" s="52"/>
      <c r="AZ32" s="48">
        <f>'JOC13_15入力シート'!AZ33</f>
        <v>0</v>
      </c>
      <c r="BA32" s="49"/>
      <c r="BB32" s="49">
        <f>'JOC13_15入力シート'!BB33</f>
        <v>0</v>
      </c>
      <c r="BC32" s="50"/>
      <c r="BD32" s="51">
        <f>'JOC13_15入力シート'!BD33</f>
        <v>0</v>
      </c>
      <c r="BE32" s="49"/>
      <c r="BF32" s="49">
        <f>'JOC13_15入力シート'!BF33</f>
        <v>0</v>
      </c>
      <c r="BG32" s="52"/>
      <c r="BH32" s="36" t="str">
        <f>'JOC13_15入力シート'!BH33</f>
        <v>A</v>
      </c>
      <c r="BI32" s="37"/>
      <c r="BJ32" s="49">
        <f>'JOC13_15入力シート'!BJ33</f>
        <v>0</v>
      </c>
      <c r="BK32" s="227"/>
      <c r="BL32" s="15"/>
      <c r="BM32" s="15"/>
      <c r="BN32" s="171">
        <v>29</v>
      </c>
      <c r="BO32" s="172"/>
      <c r="BP32" s="173" t="e">
        <f>VLOOKUP(29,WORK!A3:B72,2,FALSE)</f>
        <v>#N/A</v>
      </c>
      <c r="BQ32" s="173"/>
      <c r="BR32" s="173"/>
      <c r="BS32" s="173"/>
      <c r="BT32" s="173"/>
      <c r="BU32" s="173"/>
      <c r="BV32" s="174"/>
      <c r="BW32" s="229"/>
      <c r="BX32" s="1">
        <v>2</v>
      </c>
      <c r="BY32" s="132" t="e">
        <f>VLOOKUP("102",WORK!F3:G72,2,FALSE)</f>
        <v>#N/A</v>
      </c>
      <c r="BZ32" s="133"/>
      <c r="CA32" s="133"/>
      <c r="CB32" s="133"/>
      <c r="CC32" s="133"/>
      <c r="CD32" s="133"/>
      <c r="CE32" s="134"/>
      <c r="CF32" s="121"/>
      <c r="CG32" s="6" t="s">
        <v>29</v>
      </c>
      <c r="CH32" s="129" t="e">
        <f>VLOOKUP("CR1",WORK!K3:L72,2,FALSE)</f>
        <v>#N/A</v>
      </c>
      <c r="CI32" s="130"/>
      <c r="CJ32" s="130"/>
      <c r="CK32" s="130"/>
      <c r="CL32" s="130"/>
      <c r="CM32" s="130"/>
      <c r="CN32" s="130"/>
      <c r="CO32" s="254"/>
      <c r="CP32" s="1">
        <v>29</v>
      </c>
      <c r="CQ32" s="129" t="e">
        <f>VLOOKUP("A29",WORK!$P$3:$Q$72,2,FALSE)</f>
        <v>#N/A</v>
      </c>
      <c r="CR32" s="130"/>
      <c r="CS32" s="130"/>
      <c r="CT32" s="130"/>
      <c r="CU32" s="130"/>
      <c r="CV32" s="130"/>
      <c r="CW32" s="131"/>
    </row>
    <row r="33" spans="1:101" ht="18" customHeight="1" thickBot="1">
      <c r="A33" s="27">
        <v>10</v>
      </c>
      <c r="B33" s="28"/>
      <c r="C33" s="53">
        <f>'JOC13_15入力シート'!C34</f>
        <v>0</v>
      </c>
      <c r="D33" s="49"/>
      <c r="E33" s="49"/>
      <c r="F33" s="49"/>
      <c r="G33" s="54">
        <f>'JOC13_15入力シート'!G34</f>
        <v>0</v>
      </c>
      <c r="H33" s="49"/>
      <c r="I33" s="49"/>
      <c r="J33" s="49"/>
      <c r="K33" s="54">
        <f>'JOC13_15入力シート'!K34</f>
        <v>0</v>
      </c>
      <c r="L33" s="49"/>
      <c r="M33" s="49"/>
      <c r="N33" s="49"/>
      <c r="O33" s="52"/>
      <c r="P33" s="56">
        <f>'JOC13_15入力シート'!P34</f>
        <v>0</v>
      </c>
      <c r="Q33" s="221"/>
      <c r="R33" s="221"/>
      <c r="S33" s="221"/>
      <c r="T33" s="221"/>
      <c r="U33" s="221"/>
      <c r="V33" s="221"/>
      <c r="W33" s="58">
        <f>'JOC13_15入力シート'!W34</f>
        <v>0</v>
      </c>
      <c r="X33" s="222"/>
      <c r="Y33" s="222"/>
      <c r="Z33" s="222"/>
      <c r="AA33" s="222"/>
      <c r="AB33" s="222"/>
      <c r="AC33" s="222"/>
      <c r="AD33" s="222"/>
      <c r="AE33" s="223"/>
      <c r="AF33" s="56">
        <f>'JOC13_15入力シート'!AF34</f>
        <v>0</v>
      </c>
      <c r="AG33" s="221"/>
      <c r="AH33" s="221"/>
      <c r="AI33" s="221"/>
      <c r="AJ33" s="221"/>
      <c r="AK33" s="221"/>
      <c r="AL33" s="221"/>
      <c r="AM33" s="221"/>
      <c r="AN33" s="224"/>
      <c r="AO33" s="225">
        <f>'JOC13_15入力シート'!AO34</f>
        <v>0</v>
      </c>
      <c r="AP33" s="52"/>
      <c r="AQ33" s="53">
        <f>'JOC13_15入力シート'!AQ34</f>
        <v>0</v>
      </c>
      <c r="AR33" s="49"/>
      <c r="AS33" s="49"/>
      <c r="AT33" s="54">
        <f>'JOC13_15入力シート'!AT34</f>
        <v>0</v>
      </c>
      <c r="AU33" s="49"/>
      <c r="AV33" s="54">
        <f>'JOC13_15入力シート'!AV34</f>
        <v>0</v>
      </c>
      <c r="AW33" s="52"/>
      <c r="AX33" s="51">
        <f>'JOC13_15入力シート'!AX34</f>
        <v>0</v>
      </c>
      <c r="AY33" s="52"/>
      <c r="AZ33" s="48">
        <f>'JOC13_15入力シート'!AZ34</f>
        <v>0</v>
      </c>
      <c r="BA33" s="49"/>
      <c r="BB33" s="49">
        <f>'JOC13_15入力シート'!BB34</f>
        <v>0</v>
      </c>
      <c r="BC33" s="50"/>
      <c r="BD33" s="51">
        <f>'JOC13_15入力シート'!BD34</f>
        <v>0</v>
      </c>
      <c r="BE33" s="49"/>
      <c r="BF33" s="49">
        <f>'JOC13_15入力シート'!BF34</f>
        <v>0</v>
      </c>
      <c r="BG33" s="52"/>
      <c r="BH33" s="36" t="str">
        <f>'JOC13_15入力シート'!BH34</f>
        <v>A</v>
      </c>
      <c r="BI33" s="37"/>
      <c r="BJ33" s="49">
        <f>'JOC13_15入力シート'!BJ34</f>
        <v>0</v>
      </c>
      <c r="BK33" s="227"/>
      <c r="BL33" s="15"/>
      <c r="BM33" s="15"/>
      <c r="BN33" s="234">
        <v>30</v>
      </c>
      <c r="BO33" s="235"/>
      <c r="BP33" s="236" t="e">
        <f>VLOOKUP(30,WORK!A3:B72,2,FALSE)</f>
        <v>#N/A</v>
      </c>
      <c r="BQ33" s="236"/>
      <c r="BR33" s="236"/>
      <c r="BS33" s="236"/>
      <c r="BT33" s="236"/>
      <c r="BU33" s="236"/>
      <c r="BV33" s="237"/>
      <c r="BW33" s="230"/>
      <c r="BX33" s="11" t="s">
        <v>40</v>
      </c>
      <c r="BY33" s="231" t="e">
        <f>VLOOKUP("10R",WORK!F3:G72,2,FALSE)</f>
        <v>#N/A</v>
      </c>
      <c r="BZ33" s="232"/>
      <c r="CA33" s="232"/>
      <c r="CB33" s="232"/>
      <c r="CC33" s="232"/>
      <c r="CD33" s="232"/>
      <c r="CE33" s="233"/>
      <c r="CF33" s="125"/>
      <c r="CG33" s="6" t="s">
        <v>30</v>
      </c>
      <c r="CH33" s="129" t="e">
        <f>VLOOKUP("CR2",WORK!K3:L72,2,FALSE)</f>
        <v>#N/A</v>
      </c>
      <c r="CI33" s="130"/>
      <c r="CJ33" s="130"/>
      <c r="CK33" s="130"/>
      <c r="CL33" s="130"/>
      <c r="CM33" s="130"/>
      <c r="CN33" s="130"/>
      <c r="CO33" s="254"/>
      <c r="CP33" s="1">
        <v>30</v>
      </c>
      <c r="CQ33" s="129" t="e">
        <f>VLOOKUP("A30",WORK!$P$3:$Q$72,2,FALSE)</f>
        <v>#N/A</v>
      </c>
      <c r="CR33" s="130"/>
      <c r="CS33" s="130"/>
      <c r="CT33" s="130"/>
      <c r="CU33" s="130"/>
      <c r="CV33" s="130"/>
      <c r="CW33" s="131"/>
    </row>
    <row r="34" spans="1:101" ht="18" customHeight="1">
      <c r="A34" s="27">
        <v>11</v>
      </c>
      <c r="B34" s="28"/>
      <c r="C34" s="53">
        <f>'JOC13_15入力シート'!C35</f>
        <v>0</v>
      </c>
      <c r="D34" s="49"/>
      <c r="E34" s="49"/>
      <c r="F34" s="49"/>
      <c r="G34" s="54">
        <f>'JOC13_15入力シート'!G35</f>
        <v>0</v>
      </c>
      <c r="H34" s="49"/>
      <c r="I34" s="49"/>
      <c r="J34" s="49"/>
      <c r="K34" s="54">
        <f>'JOC13_15入力シート'!K35</f>
        <v>0</v>
      </c>
      <c r="L34" s="49"/>
      <c r="M34" s="49"/>
      <c r="N34" s="49"/>
      <c r="O34" s="52"/>
      <c r="P34" s="56">
        <f>'JOC13_15入力シート'!P35</f>
        <v>0</v>
      </c>
      <c r="Q34" s="221"/>
      <c r="R34" s="221"/>
      <c r="S34" s="221"/>
      <c r="T34" s="221"/>
      <c r="U34" s="221"/>
      <c r="V34" s="221"/>
      <c r="W34" s="58">
        <f>'JOC13_15入力シート'!W35</f>
        <v>0</v>
      </c>
      <c r="X34" s="222"/>
      <c r="Y34" s="222"/>
      <c r="Z34" s="222"/>
      <c r="AA34" s="222"/>
      <c r="AB34" s="222"/>
      <c r="AC34" s="222"/>
      <c r="AD34" s="222"/>
      <c r="AE34" s="223"/>
      <c r="AF34" s="56">
        <f>'JOC13_15入力シート'!AF35</f>
        <v>0</v>
      </c>
      <c r="AG34" s="221"/>
      <c r="AH34" s="221"/>
      <c r="AI34" s="221"/>
      <c r="AJ34" s="221"/>
      <c r="AK34" s="221"/>
      <c r="AL34" s="221"/>
      <c r="AM34" s="221"/>
      <c r="AN34" s="224"/>
      <c r="AO34" s="225">
        <f>'JOC13_15入力シート'!AO35</f>
        <v>0</v>
      </c>
      <c r="AP34" s="52"/>
      <c r="AQ34" s="53">
        <f>'JOC13_15入力シート'!AQ35</f>
        <v>0</v>
      </c>
      <c r="AR34" s="49"/>
      <c r="AS34" s="49"/>
      <c r="AT34" s="54">
        <f>'JOC13_15入力シート'!AT35</f>
        <v>0</v>
      </c>
      <c r="AU34" s="49"/>
      <c r="AV34" s="54">
        <f>'JOC13_15入力シート'!AV35</f>
        <v>0</v>
      </c>
      <c r="AW34" s="52"/>
      <c r="AX34" s="51">
        <f>'JOC13_15入力シート'!AX35</f>
        <v>0</v>
      </c>
      <c r="AY34" s="52"/>
      <c r="AZ34" s="48">
        <f>'JOC13_15入力シート'!AZ35</f>
        <v>0</v>
      </c>
      <c r="BA34" s="49"/>
      <c r="BB34" s="49">
        <f>'JOC13_15入力シート'!BB35</f>
        <v>0</v>
      </c>
      <c r="BC34" s="50"/>
      <c r="BD34" s="51">
        <f>'JOC13_15入力シート'!BD35</f>
        <v>0</v>
      </c>
      <c r="BE34" s="49"/>
      <c r="BF34" s="49">
        <f>'JOC13_15入力シート'!BF35</f>
        <v>0</v>
      </c>
      <c r="BG34" s="52"/>
      <c r="BH34" s="36" t="str">
        <f>'JOC13_15入力シート'!BH35</f>
        <v>A</v>
      </c>
      <c r="BI34" s="37"/>
      <c r="BJ34" s="49">
        <f>'JOC13_15入力シート'!BJ35</f>
        <v>0</v>
      </c>
      <c r="BK34" s="227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21" t="s">
        <v>41</v>
      </c>
      <c r="CG34" s="2">
        <v>1</v>
      </c>
      <c r="CH34" s="238" t="e">
        <f>VLOOKUP("D1",WORK!K3:L72,2,FALSE)</f>
        <v>#N/A</v>
      </c>
      <c r="CI34" s="239"/>
      <c r="CJ34" s="239"/>
      <c r="CK34" s="239"/>
      <c r="CL34" s="239"/>
      <c r="CM34" s="239"/>
      <c r="CN34" s="240"/>
      <c r="CO34" s="254"/>
      <c r="CP34" s="1">
        <v>31</v>
      </c>
      <c r="CQ34" s="129" t="e">
        <f>VLOOKUP("A31",WORK!$P$3:$Q$72,2,FALSE)</f>
        <v>#N/A</v>
      </c>
      <c r="CR34" s="130"/>
      <c r="CS34" s="130"/>
      <c r="CT34" s="130"/>
      <c r="CU34" s="130"/>
      <c r="CV34" s="130"/>
      <c r="CW34" s="131"/>
    </row>
    <row r="35" spans="1:101" ht="18" customHeight="1">
      <c r="A35" s="27">
        <v>12</v>
      </c>
      <c r="B35" s="28"/>
      <c r="C35" s="53">
        <f>'JOC13_15入力シート'!C36</f>
        <v>0</v>
      </c>
      <c r="D35" s="49"/>
      <c r="E35" s="49"/>
      <c r="F35" s="49"/>
      <c r="G35" s="54">
        <f>'JOC13_15入力シート'!G36</f>
        <v>0</v>
      </c>
      <c r="H35" s="49"/>
      <c r="I35" s="49"/>
      <c r="J35" s="49"/>
      <c r="K35" s="54">
        <f>'JOC13_15入力シート'!K36</f>
        <v>0</v>
      </c>
      <c r="L35" s="49"/>
      <c r="M35" s="49"/>
      <c r="N35" s="49"/>
      <c r="O35" s="52"/>
      <c r="P35" s="56">
        <f>'JOC13_15入力シート'!P36</f>
        <v>0</v>
      </c>
      <c r="Q35" s="221"/>
      <c r="R35" s="221"/>
      <c r="S35" s="221"/>
      <c r="T35" s="221"/>
      <c r="U35" s="221"/>
      <c r="V35" s="221"/>
      <c r="W35" s="58">
        <f>'JOC13_15入力シート'!W36</f>
        <v>0</v>
      </c>
      <c r="X35" s="222"/>
      <c r="Y35" s="222"/>
      <c r="Z35" s="222"/>
      <c r="AA35" s="222"/>
      <c r="AB35" s="222"/>
      <c r="AC35" s="222"/>
      <c r="AD35" s="222"/>
      <c r="AE35" s="223"/>
      <c r="AF35" s="56">
        <f>'JOC13_15入力シート'!AF36</f>
        <v>0</v>
      </c>
      <c r="AG35" s="221"/>
      <c r="AH35" s="221"/>
      <c r="AI35" s="221"/>
      <c r="AJ35" s="221"/>
      <c r="AK35" s="221"/>
      <c r="AL35" s="221"/>
      <c r="AM35" s="221"/>
      <c r="AN35" s="224"/>
      <c r="AO35" s="225">
        <f>'JOC13_15入力シート'!AO36</f>
        <v>0</v>
      </c>
      <c r="AP35" s="52"/>
      <c r="AQ35" s="53">
        <f>'JOC13_15入力シート'!AQ36</f>
        <v>0</v>
      </c>
      <c r="AR35" s="49"/>
      <c r="AS35" s="49"/>
      <c r="AT35" s="54">
        <f>'JOC13_15入力シート'!AT36</f>
        <v>0</v>
      </c>
      <c r="AU35" s="49"/>
      <c r="AV35" s="54">
        <f>'JOC13_15入力シート'!AV36</f>
        <v>0</v>
      </c>
      <c r="AW35" s="52"/>
      <c r="AX35" s="51">
        <f>'JOC13_15入力シート'!AX36</f>
        <v>0</v>
      </c>
      <c r="AY35" s="52"/>
      <c r="AZ35" s="48">
        <f>'JOC13_15入力シート'!AZ36</f>
        <v>0</v>
      </c>
      <c r="BA35" s="49"/>
      <c r="BB35" s="49">
        <f>'JOC13_15入力シート'!BB36</f>
        <v>0</v>
      </c>
      <c r="BC35" s="50"/>
      <c r="BD35" s="51">
        <f>'JOC13_15入力シート'!BD36</f>
        <v>0</v>
      </c>
      <c r="BE35" s="49"/>
      <c r="BF35" s="49">
        <f>'JOC13_15入力シート'!BF36</f>
        <v>0</v>
      </c>
      <c r="BG35" s="52"/>
      <c r="BH35" s="36" t="str">
        <f>'JOC13_15入力シート'!BH36</f>
        <v>A</v>
      </c>
      <c r="BI35" s="37"/>
      <c r="BJ35" s="49">
        <f>'JOC13_15入力シート'!BJ36</f>
        <v>0</v>
      </c>
      <c r="BK35" s="227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21"/>
      <c r="CG35" s="1">
        <v>2</v>
      </c>
      <c r="CH35" s="129" t="e">
        <f>VLOOKUP("D2",WORK!K3:L72,2,FALSE)</f>
        <v>#N/A</v>
      </c>
      <c r="CI35" s="130"/>
      <c r="CJ35" s="130"/>
      <c r="CK35" s="130"/>
      <c r="CL35" s="130"/>
      <c r="CM35" s="130"/>
      <c r="CN35" s="131"/>
      <c r="CO35" s="254"/>
      <c r="CP35" s="1">
        <v>32</v>
      </c>
      <c r="CQ35" s="129" t="e">
        <f>VLOOKUP("A32",WORK!$P$3:$Q$72,2,FALSE)</f>
        <v>#N/A</v>
      </c>
      <c r="CR35" s="130"/>
      <c r="CS35" s="130"/>
      <c r="CT35" s="130"/>
      <c r="CU35" s="130"/>
      <c r="CV35" s="130"/>
      <c r="CW35" s="131"/>
    </row>
    <row r="36" spans="1:101" ht="18" customHeight="1">
      <c r="A36" s="27">
        <v>13</v>
      </c>
      <c r="B36" s="28"/>
      <c r="C36" s="53">
        <f>'JOC13_15入力シート'!C37</f>
        <v>0</v>
      </c>
      <c r="D36" s="49"/>
      <c r="E36" s="49"/>
      <c r="F36" s="49"/>
      <c r="G36" s="54">
        <f>'JOC13_15入力シート'!G37</f>
        <v>0</v>
      </c>
      <c r="H36" s="49"/>
      <c r="I36" s="49"/>
      <c r="J36" s="49"/>
      <c r="K36" s="54">
        <f>'JOC13_15入力シート'!K37</f>
        <v>0</v>
      </c>
      <c r="L36" s="49"/>
      <c r="M36" s="49"/>
      <c r="N36" s="49"/>
      <c r="O36" s="52"/>
      <c r="P36" s="56">
        <f>'JOC13_15入力シート'!P37</f>
        <v>0</v>
      </c>
      <c r="Q36" s="221"/>
      <c r="R36" s="221"/>
      <c r="S36" s="221"/>
      <c r="T36" s="221"/>
      <c r="U36" s="221"/>
      <c r="V36" s="221"/>
      <c r="W36" s="58">
        <f>'JOC13_15入力シート'!W37</f>
        <v>0</v>
      </c>
      <c r="X36" s="222"/>
      <c r="Y36" s="222"/>
      <c r="Z36" s="222"/>
      <c r="AA36" s="222"/>
      <c r="AB36" s="222"/>
      <c r="AC36" s="222"/>
      <c r="AD36" s="222"/>
      <c r="AE36" s="223"/>
      <c r="AF36" s="56">
        <f>'JOC13_15入力シート'!AF37</f>
        <v>0</v>
      </c>
      <c r="AG36" s="221"/>
      <c r="AH36" s="221"/>
      <c r="AI36" s="221"/>
      <c r="AJ36" s="221"/>
      <c r="AK36" s="221"/>
      <c r="AL36" s="221"/>
      <c r="AM36" s="221"/>
      <c r="AN36" s="224"/>
      <c r="AO36" s="225">
        <f>'JOC13_15入力シート'!AO37</f>
        <v>0</v>
      </c>
      <c r="AP36" s="52"/>
      <c r="AQ36" s="53">
        <f>'JOC13_15入力シート'!AQ37</f>
        <v>0</v>
      </c>
      <c r="AR36" s="49"/>
      <c r="AS36" s="49"/>
      <c r="AT36" s="54">
        <f>'JOC13_15入力シート'!AT37</f>
        <v>0</v>
      </c>
      <c r="AU36" s="49"/>
      <c r="AV36" s="54">
        <f>'JOC13_15入力シート'!AV37</f>
        <v>0</v>
      </c>
      <c r="AW36" s="52"/>
      <c r="AX36" s="51">
        <f>'JOC13_15入力シート'!AX37</f>
        <v>0</v>
      </c>
      <c r="AY36" s="52"/>
      <c r="AZ36" s="48">
        <f>'JOC13_15入力シート'!AZ37</f>
        <v>0</v>
      </c>
      <c r="BA36" s="49"/>
      <c r="BB36" s="49">
        <f>'JOC13_15入力シート'!BB37</f>
        <v>0</v>
      </c>
      <c r="BC36" s="50"/>
      <c r="BD36" s="51">
        <f>'JOC13_15入力シート'!BD37</f>
        <v>0</v>
      </c>
      <c r="BE36" s="49"/>
      <c r="BF36" s="49">
        <f>'JOC13_15入力シート'!BF37</f>
        <v>0</v>
      </c>
      <c r="BG36" s="52"/>
      <c r="BH36" s="36" t="str">
        <f>'JOC13_15入力シート'!BH37</f>
        <v>A</v>
      </c>
      <c r="BI36" s="37"/>
      <c r="BJ36" s="49">
        <f>'JOC13_15入力シート'!BJ37</f>
        <v>0</v>
      </c>
      <c r="BK36" s="227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21"/>
      <c r="CG36" s="1">
        <v>3</v>
      </c>
      <c r="CH36" s="129" t="e">
        <f>VLOOKUP("D3",WORK!K3:L72,2,FALSE)</f>
        <v>#N/A</v>
      </c>
      <c r="CI36" s="130"/>
      <c r="CJ36" s="130"/>
      <c r="CK36" s="130"/>
      <c r="CL36" s="130"/>
      <c r="CM36" s="130"/>
      <c r="CN36" s="131"/>
      <c r="CO36" s="254"/>
      <c r="CP36" s="1">
        <v>33</v>
      </c>
      <c r="CQ36" s="129" t="e">
        <f>VLOOKUP("A33",WORK!$P$3:$Q$72,2,FALSE)</f>
        <v>#N/A</v>
      </c>
      <c r="CR36" s="130"/>
      <c r="CS36" s="130"/>
      <c r="CT36" s="130"/>
      <c r="CU36" s="130"/>
      <c r="CV36" s="130"/>
      <c r="CW36" s="131"/>
    </row>
    <row r="37" spans="1:101" ht="18" customHeight="1">
      <c r="A37" s="27">
        <v>14</v>
      </c>
      <c r="B37" s="28"/>
      <c r="C37" s="53">
        <f>'JOC13_15入力シート'!C38</f>
        <v>0</v>
      </c>
      <c r="D37" s="49"/>
      <c r="E37" s="49"/>
      <c r="F37" s="49"/>
      <c r="G37" s="54">
        <f>'JOC13_15入力シート'!G38</f>
        <v>0</v>
      </c>
      <c r="H37" s="49"/>
      <c r="I37" s="49"/>
      <c r="J37" s="49"/>
      <c r="K37" s="54">
        <f>'JOC13_15入力シート'!K38</f>
        <v>0</v>
      </c>
      <c r="L37" s="49"/>
      <c r="M37" s="49"/>
      <c r="N37" s="49"/>
      <c r="O37" s="52"/>
      <c r="P37" s="56">
        <f>'JOC13_15入力シート'!P38</f>
        <v>0</v>
      </c>
      <c r="Q37" s="221"/>
      <c r="R37" s="221"/>
      <c r="S37" s="221"/>
      <c r="T37" s="221"/>
      <c r="U37" s="221"/>
      <c r="V37" s="221"/>
      <c r="W37" s="58">
        <f>'JOC13_15入力シート'!W38</f>
        <v>0</v>
      </c>
      <c r="X37" s="222"/>
      <c r="Y37" s="222"/>
      <c r="Z37" s="222"/>
      <c r="AA37" s="222"/>
      <c r="AB37" s="222"/>
      <c r="AC37" s="222"/>
      <c r="AD37" s="222"/>
      <c r="AE37" s="223"/>
      <c r="AF37" s="56">
        <f>'JOC13_15入力シート'!AF38</f>
        <v>0</v>
      </c>
      <c r="AG37" s="221"/>
      <c r="AH37" s="221"/>
      <c r="AI37" s="221"/>
      <c r="AJ37" s="221"/>
      <c r="AK37" s="221"/>
      <c r="AL37" s="221"/>
      <c r="AM37" s="221"/>
      <c r="AN37" s="224"/>
      <c r="AO37" s="225">
        <f>'JOC13_15入力シート'!AO38</f>
        <v>0</v>
      </c>
      <c r="AP37" s="52"/>
      <c r="AQ37" s="53">
        <f>'JOC13_15入力シート'!AQ38</f>
        <v>0</v>
      </c>
      <c r="AR37" s="49"/>
      <c r="AS37" s="49"/>
      <c r="AT37" s="54">
        <f>'JOC13_15入力シート'!AT38</f>
        <v>0</v>
      </c>
      <c r="AU37" s="49"/>
      <c r="AV37" s="54">
        <f>'JOC13_15入力シート'!AV38</f>
        <v>0</v>
      </c>
      <c r="AW37" s="52"/>
      <c r="AX37" s="51">
        <f>'JOC13_15入力シート'!AX38</f>
        <v>0</v>
      </c>
      <c r="AY37" s="52"/>
      <c r="AZ37" s="48">
        <f>'JOC13_15入力シート'!AZ38</f>
        <v>0</v>
      </c>
      <c r="BA37" s="49"/>
      <c r="BB37" s="49">
        <f>'JOC13_15入力シート'!BB38</f>
        <v>0</v>
      </c>
      <c r="BC37" s="50"/>
      <c r="BD37" s="51">
        <f>'JOC13_15入力シート'!BD38</f>
        <v>0</v>
      </c>
      <c r="BE37" s="49"/>
      <c r="BF37" s="49">
        <f>'JOC13_15入力シート'!BF38</f>
        <v>0</v>
      </c>
      <c r="BG37" s="52"/>
      <c r="BH37" s="36" t="str">
        <f>'JOC13_15入力シート'!BH38</f>
        <v>A</v>
      </c>
      <c r="BI37" s="37"/>
      <c r="BJ37" s="49">
        <f>'JOC13_15入力シート'!BJ38</f>
        <v>0</v>
      </c>
      <c r="BK37" s="227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21"/>
      <c r="CG37" s="1">
        <v>4</v>
      </c>
      <c r="CH37" s="129" t="e">
        <f>VLOOKUP("D4",WORK!K3:L72,2,FALSE)</f>
        <v>#N/A</v>
      </c>
      <c r="CI37" s="130"/>
      <c r="CJ37" s="130"/>
      <c r="CK37" s="130"/>
      <c r="CL37" s="130"/>
      <c r="CM37" s="130"/>
      <c r="CN37" s="131"/>
      <c r="CO37" s="254"/>
      <c r="CP37" s="1">
        <v>34</v>
      </c>
      <c r="CQ37" s="129" t="e">
        <f>VLOOKUP("A34",WORK!$P$3:$Q$72,2,FALSE)</f>
        <v>#N/A</v>
      </c>
      <c r="CR37" s="130"/>
      <c r="CS37" s="130"/>
      <c r="CT37" s="130"/>
      <c r="CU37" s="130"/>
      <c r="CV37" s="130"/>
      <c r="CW37" s="131"/>
    </row>
    <row r="38" spans="1:101" ht="18" customHeight="1">
      <c r="A38" s="27">
        <v>15</v>
      </c>
      <c r="B38" s="28"/>
      <c r="C38" s="53">
        <f>'JOC13_15入力シート'!C39</f>
        <v>0</v>
      </c>
      <c r="D38" s="49"/>
      <c r="E38" s="49"/>
      <c r="F38" s="49"/>
      <c r="G38" s="54">
        <f>'JOC13_15入力シート'!G39</f>
        <v>0</v>
      </c>
      <c r="H38" s="49"/>
      <c r="I38" s="49"/>
      <c r="J38" s="49"/>
      <c r="K38" s="54">
        <f>'JOC13_15入力シート'!K39</f>
        <v>0</v>
      </c>
      <c r="L38" s="49"/>
      <c r="M38" s="49"/>
      <c r="N38" s="49"/>
      <c r="O38" s="52"/>
      <c r="P38" s="56">
        <f>'JOC13_15入力シート'!P39</f>
        <v>0</v>
      </c>
      <c r="Q38" s="221"/>
      <c r="R38" s="221"/>
      <c r="S38" s="221"/>
      <c r="T38" s="221"/>
      <c r="U38" s="221"/>
      <c r="V38" s="221"/>
      <c r="W38" s="58">
        <f>'JOC13_15入力シート'!W39</f>
        <v>0</v>
      </c>
      <c r="X38" s="222"/>
      <c r="Y38" s="222"/>
      <c r="Z38" s="222"/>
      <c r="AA38" s="222"/>
      <c r="AB38" s="222"/>
      <c r="AC38" s="222"/>
      <c r="AD38" s="222"/>
      <c r="AE38" s="223"/>
      <c r="AF38" s="56">
        <f>'JOC13_15入力シート'!AF39</f>
        <v>0</v>
      </c>
      <c r="AG38" s="221"/>
      <c r="AH38" s="221"/>
      <c r="AI38" s="221"/>
      <c r="AJ38" s="221"/>
      <c r="AK38" s="221"/>
      <c r="AL38" s="221"/>
      <c r="AM38" s="221"/>
      <c r="AN38" s="224"/>
      <c r="AO38" s="225">
        <f>'JOC13_15入力シート'!AO39</f>
        <v>0</v>
      </c>
      <c r="AP38" s="52"/>
      <c r="AQ38" s="53">
        <f>'JOC13_15入力シート'!AQ39</f>
        <v>0</v>
      </c>
      <c r="AR38" s="49"/>
      <c r="AS38" s="49"/>
      <c r="AT38" s="54">
        <f>'JOC13_15入力シート'!AT39</f>
        <v>0</v>
      </c>
      <c r="AU38" s="49"/>
      <c r="AV38" s="54">
        <f>'JOC13_15入力シート'!AV39</f>
        <v>0</v>
      </c>
      <c r="AW38" s="52"/>
      <c r="AX38" s="51">
        <f>'JOC13_15入力シート'!AX39</f>
        <v>0</v>
      </c>
      <c r="AY38" s="52"/>
      <c r="AZ38" s="48">
        <f>'JOC13_15入力シート'!AZ39</f>
        <v>0</v>
      </c>
      <c r="BA38" s="49"/>
      <c r="BB38" s="49">
        <f>'JOC13_15入力シート'!BB39</f>
        <v>0</v>
      </c>
      <c r="BC38" s="50"/>
      <c r="BD38" s="51">
        <f>'JOC13_15入力シート'!BD39</f>
        <v>0</v>
      </c>
      <c r="BE38" s="49"/>
      <c r="BF38" s="49">
        <f>'JOC13_15入力シート'!BF39</f>
        <v>0</v>
      </c>
      <c r="BG38" s="52"/>
      <c r="BH38" s="36" t="str">
        <f>'JOC13_15入力シート'!BH39</f>
        <v>A</v>
      </c>
      <c r="BI38" s="37"/>
      <c r="BJ38" s="49">
        <f>'JOC13_15入力シート'!BJ39</f>
        <v>0</v>
      </c>
      <c r="BK38" s="227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21"/>
      <c r="CG38" s="1">
        <v>5</v>
      </c>
      <c r="CH38" s="129" t="e">
        <f>VLOOKUP("D5",WORK!K3:L72,2,FALSE)</f>
        <v>#N/A</v>
      </c>
      <c r="CI38" s="130"/>
      <c r="CJ38" s="130"/>
      <c r="CK38" s="130"/>
      <c r="CL38" s="130"/>
      <c r="CM38" s="130"/>
      <c r="CN38" s="130"/>
      <c r="CO38" s="254"/>
      <c r="CP38" s="1">
        <v>35</v>
      </c>
      <c r="CQ38" s="129" t="e">
        <f>VLOOKUP("A35",WORK!$P$3:$Q$72,2,FALSE)</f>
        <v>#N/A</v>
      </c>
      <c r="CR38" s="130"/>
      <c r="CS38" s="130"/>
      <c r="CT38" s="130"/>
      <c r="CU38" s="130"/>
      <c r="CV38" s="130"/>
      <c r="CW38" s="131"/>
    </row>
    <row r="39" spans="1:101" ht="18" customHeight="1">
      <c r="A39" s="27">
        <v>16</v>
      </c>
      <c r="B39" s="28"/>
      <c r="C39" s="53">
        <f>'JOC13_15入力シート'!C40</f>
        <v>0</v>
      </c>
      <c r="D39" s="49"/>
      <c r="E39" s="49"/>
      <c r="F39" s="49"/>
      <c r="G39" s="54">
        <f>'JOC13_15入力シート'!G40</f>
        <v>0</v>
      </c>
      <c r="H39" s="49"/>
      <c r="I39" s="49"/>
      <c r="J39" s="49"/>
      <c r="K39" s="54">
        <f>'JOC13_15入力シート'!K40</f>
        <v>0</v>
      </c>
      <c r="L39" s="49"/>
      <c r="M39" s="49"/>
      <c r="N39" s="49"/>
      <c r="O39" s="52"/>
      <c r="P39" s="56">
        <f>'JOC13_15入力シート'!P40</f>
        <v>0</v>
      </c>
      <c r="Q39" s="221"/>
      <c r="R39" s="221"/>
      <c r="S39" s="221"/>
      <c r="T39" s="221"/>
      <c r="U39" s="221"/>
      <c r="V39" s="221"/>
      <c r="W39" s="58">
        <f>'JOC13_15入力シート'!W40</f>
        <v>0</v>
      </c>
      <c r="X39" s="222"/>
      <c r="Y39" s="222"/>
      <c r="Z39" s="222"/>
      <c r="AA39" s="222"/>
      <c r="AB39" s="222"/>
      <c r="AC39" s="222"/>
      <c r="AD39" s="222"/>
      <c r="AE39" s="223"/>
      <c r="AF39" s="56">
        <f>'JOC13_15入力シート'!AF40</f>
        <v>0</v>
      </c>
      <c r="AG39" s="221"/>
      <c r="AH39" s="221"/>
      <c r="AI39" s="221"/>
      <c r="AJ39" s="221"/>
      <c r="AK39" s="221"/>
      <c r="AL39" s="221"/>
      <c r="AM39" s="221"/>
      <c r="AN39" s="224"/>
      <c r="AO39" s="225">
        <f>'JOC13_15入力シート'!AO40</f>
        <v>0</v>
      </c>
      <c r="AP39" s="52"/>
      <c r="AQ39" s="53">
        <f>'JOC13_15入力シート'!AQ40</f>
        <v>0</v>
      </c>
      <c r="AR39" s="49"/>
      <c r="AS39" s="49"/>
      <c r="AT39" s="54">
        <f>'JOC13_15入力シート'!AT40</f>
        <v>0</v>
      </c>
      <c r="AU39" s="49"/>
      <c r="AV39" s="54">
        <f>'JOC13_15入力シート'!AV40</f>
        <v>0</v>
      </c>
      <c r="AW39" s="52"/>
      <c r="AX39" s="51">
        <f>'JOC13_15入力シート'!AX40</f>
        <v>0</v>
      </c>
      <c r="AY39" s="52"/>
      <c r="AZ39" s="48">
        <f>'JOC13_15入力シート'!AZ40</f>
        <v>0</v>
      </c>
      <c r="BA39" s="49"/>
      <c r="BB39" s="49">
        <f>'JOC13_15入力シート'!BB40</f>
        <v>0</v>
      </c>
      <c r="BC39" s="50"/>
      <c r="BD39" s="51">
        <f>'JOC13_15入力シート'!BD40</f>
        <v>0</v>
      </c>
      <c r="BE39" s="49"/>
      <c r="BF39" s="49">
        <f>'JOC13_15入力シート'!BF40</f>
        <v>0</v>
      </c>
      <c r="BG39" s="52"/>
      <c r="BH39" s="36" t="str">
        <f>'JOC13_15入力シート'!BH40</f>
        <v>A</v>
      </c>
      <c r="BI39" s="37"/>
      <c r="BJ39" s="49">
        <f>'JOC13_15入力シート'!BJ40</f>
        <v>0</v>
      </c>
      <c r="BK39" s="227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21"/>
      <c r="CG39" s="1">
        <v>6</v>
      </c>
      <c r="CH39" s="129" t="e">
        <f>VLOOKUP("D6",WORK!K3:L72,2,FALSE)</f>
        <v>#N/A</v>
      </c>
      <c r="CI39" s="130"/>
      <c r="CJ39" s="130"/>
      <c r="CK39" s="130"/>
      <c r="CL39" s="130"/>
      <c r="CM39" s="130"/>
      <c r="CN39" s="130"/>
      <c r="CO39" s="254"/>
      <c r="CP39" s="1">
        <v>36</v>
      </c>
      <c r="CQ39" s="129" t="e">
        <f>VLOOKUP("A36",WORK!$P$3:$Q$72,2,FALSE)</f>
        <v>#N/A</v>
      </c>
      <c r="CR39" s="130"/>
      <c r="CS39" s="130"/>
      <c r="CT39" s="130"/>
      <c r="CU39" s="130"/>
      <c r="CV39" s="130"/>
      <c r="CW39" s="131"/>
    </row>
    <row r="40" spans="1:101" ht="18" customHeight="1">
      <c r="A40" s="27">
        <v>17</v>
      </c>
      <c r="B40" s="28"/>
      <c r="C40" s="53">
        <f>'JOC13_15入力シート'!C41</f>
        <v>0</v>
      </c>
      <c r="D40" s="49"/>
      <c r="E40" s="49"/>
      <c r="F40" s="49"/>
      <c r="G40" s="54">
        <f>'JOC13_15入力シート'!G41</f>
        <v>0</v>
      </c>
      <c r="H40" s="49"/>
      <c r="I40" s="49"/>
      <c r="J40" s="49"/>
      <c r="K40" s="54">
        <f>'JOC13_15入力シート'!K41</f>
        <v>0</v>
      </c>
      <c r="L40" s="49"/>
      <c r="M40" s="49"/>
      <c r="N40" s="49"/>
      <c r="O40" s="52"/>
      <c r="P40" s="56">
        <f>'JOC13_15入力シート'!P41</f>
        <v>0</v>
      </c>
      <c r="Q40" s="221"/>
      <c r="R40" s="221"/>
      <c r="S40" s="221"/>
      <c r="T40" s="221"/>
      <c r="U40" s="221"/>
      <c r="V40" s="221"/>
      <c r="W40" s="58">
        <f>'JOC13_15入力シート'!W41</f>
        <v>0</v>
      </c>
      <c r="X40" s="222"/>
      <c r="Y40" s="222"/>
      <c r="Z40" s="222"/>
      <c r="AA40" s="222"/>
      <c r="AB40" s="222"/>
      <c r="AC40" s="222"/>
      <c r="AD40" s="222"/>
      <c r="AE40" s="223"/>
      <c r="AF40" s="56">
        <f>'JOC13_15入力シート'!AF41</f>
        <v>0</v>
      </c>
      <c r="AG40" s="221"/>
      <c r="AH40" s="221"/>
      <c r="AI40" s="221"/>
      <c r="AJ40" s="221"/>
      <c r="AK40" s="221"/>
      <c r="AL40" s="221"/>
      <c r="AM40" s="221"/>
      <c r="AN40" s="224"/>
      <c r="AO40" s="225">
        <f>'JOC13_15入力シート'!AO41</f>
        <v>0</v>
      </c>
      <c r="AP40" s="52"/>
      <c r="AQ40" s="53">
        <f>'JOC13_15入力シート'!AQ41</f>
        <v>0</v>
      </c>
      <c r="AR40" s="49"/>
      <c r="AS40" s="49"/>
      <c r="AT40" s="54">
        <f>'JOC13_15入力シート'!AT41</f>
        <v>0</v>
      </c>
      <c r="AU40" s="49"/>
      <c r="AV40" s="54">
        <f>'JOC13_15入力シート'!AV41</f>
        <v>0</v>
      </c>
      <c r="AW40" s="52"/>
      <c r="AX40" s="51">
        <f>'JOC13_15入力シート'!AX41</f>
        <v>0</v>
      </c>
      <c r="AY40" s="52"/>
      <c r="AZ40" s="48">
        <f>'JOC13_15入力シート'!AZ41</f>
        <v>0</v>
      </c>
      <c r="BA40" s="49"/>
      <c r="BB40" s="49">
        <f>'JOC13_15入力シート'!BB41</f>
        <v>0</v>
      </c>
      <c r="BC40" s="50"/>
      <c r="BD40" s="51">
        <f>'JOC13_15入力シート'!BD41</f>
        <v>0</v>
      </c>
      <c r="BE40" s="49"/>
      <c r="BF40" s="49">
        <f>'JOC13_15入力シート'!BF41</f>
        <v>0</v>
      </c>
      <c r="BG40" s="52"/>
      <c r="BH40" s="36" t="str">
        <f>'JOC13_15入力シート'!BH41</f>
        <v>A</v>
      </c>
      <c r="BI40" s="37"/>
      <c r="BJ40" s="49">
        <f>'JOC13_15入力シート'!BJ41</f>
        <v>0</v>
      </c>
      <c r="BK40" s="227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21"/>
      <c r="CG40" s="1">
        <v>7</v>
      </c>
      <c r="CH40" s="129" t="e">
        <f>VLOOKUP("D7",WORK!K3:L72,2,FALSE)</f>
        <v>#N/A</v>
      </c>
      <c r="CI40" s="130"/>
      <c r="CJ40" s="130"/>
      <c r="CK40" s="130"/>
      <c r="CL40" s="130"/>
      <c r="CM40" s="130"/>
      <c r="CN40" s="130"/>
      <c r="CO40" s="254"/>
      <c r="CP40" s="1">
        <v>37</v>
      </c>
      <c r="CQ40" s="129" t="e">
        <f>VLOOKUP("A37",WORK!$P$3:$Q$72,2,FALSE)</f>
        <v>#N/A</v>
      </c>
      <c r="CR40" s="130"/>
      <c r="CS40" s="130"/>
      <c r="CT40" s="130"/>
      <c r="CU40" s="130"/>
      <c r="CV40" s="130"/>
      <c r="CW40" s="131"/>
    </row>
    <row r="41" spans="1:101" ht="18" customHeight="1">
      <c r="A41" s="27">
        <v>18</v>
      </c>
      <c r="B41" s="28"/>
      <c r="C41" s="53">
        <f>'JOC13_15入力シート'!C42</f>
        <v>0</v>
      </c>
      <c r="D41" s="49"/>
      <c r="E41" s="49"/>
      <c r="F41" s="49"/>
      <c r="G41" s="54">
        <f>'JOC13_15入力シート'!G42</f>
        <v>0</v>
      </c>
      <c r="H41" s="49"/>
      <c r="I41" s="49"/>
      <c r="J41" s="49"/>
      <c r="K41" s="54">
        <f>'JOC13_15入力シート'!K42</f>
        <v>0</v>
      </c>
      <c r="L41" s="49"/>
      <c r="M41" s="49"/>
      <c r="N41" s="49"/>
      <c r="O41" s="52"/>
      <c r="P41" s="56">
        <f>'JOC13_15入力シート'!P42</f>
        <v>0</v>
      </c>
      <c r="Q41" s="221"/>
      <c r="R41" s="221"/>
      <c r="S41" s="221"/>
      <c r="T41" s="221"/>
      <c r="U41" s="221"/>
      <c r="V41" s="221"/>
      <c r="W41" s="58">
        <f>'JOC13_15入力シート'!W42</f>
        <v>0</v>
      </c>
      <c r="X41" s="222"/>
      <c r="Y41" s="222"/>
      <c r="Z41" s="222"/>
      <c r="AA41" s="222"/>
      <c r="AB41" s="222"/>
      <c r="AC41" s="222"/>
      <c r="AD41" s="222"/>
      <c r="AE41" s="223"/>
      <c r="AF41" s="56">
        <f>'JOC13_15入力シート'!AF42</f>
        <v>0</v>
      </c>
      <c r="AG41" s="221"/>
      <c r="AH41" s="221"/>
      <c r="AI41" s="221"/>
      <c r="AJ41" s="221"/>
      <c r="AK41" s="221"/>
      <c r="AL41" s="221"/>
      <c r="AM41" s="221"/>
      <c r="AN41" s="224"/>
      <c r="AO41" s="225">
        <f>'JOC13_15入力シート'!AO42</f>
        <v>0</v>
      </c>
      <c r="AP41" s="52"/>
      <c r="AQ41" s="53">
        <f>'JOC13_15入力シート'!AQ42</f>
        <v>0</v>
      </c>
      <c r="AR41" s="49"/>
      <c r="AS41" s="49"/>
      <c r="AT41" s="54">
        <f>'JOC13_15入力シート'!AT42</f>
        <v>0</v>
      </c>
      <c r="AU41" s="49"/>
      <c r="AV41" s="54">
        <f>'JOC13_15入力シート'!AV42</f>
        <v>0</v>
      </c>
      <c r="AW41" s="52"/>
      <c r="AX41" s="51">
        <f>'JOC13_15入力シート'!AX42</f>
        <v>0</v>
      </c>
      <c r="AY41" s="52"/>
      <c r="AZ41" s="48">
        <f>'JOC13_15入力シート'!AZ42</f>
        <v>0</v>
      </c>
      <c r="BA41" s="49"/>
      <c r="BB41" s="49">
        <f>'JOC13_15入力シート'!BB42</f>
        <v>0</v>
      </c>
      <c r="BC41" s="50"/>
      <c r="BD41" s="51">
        <f>'JOC13_15入力シート'!BD42</f>
        <v>0</v>
      </c>
      <c r="BE41" s="49"/>
      <c r="BF41" s="49">
        <f>'JOC13_15入力シート'!BF42</f>
        <v>0</v>
      </c>
      <c r="BG41" s="52"/>
      <c r="BH41" s="36" t="str">
        <f>'JOC13_15入力シート'!BH42</f>
        <v>A</v>
      </c>
      <c r="BI41" s="37"/>
      <c r="BJ41" s="49">
        <f>'JOC13_15入力シート'!BJ42</f>
        <v>0</v>
      </c>
      <c r="BK41" s="227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21"/>
      <c r="CG41" s="1">
        <v>8</v>
      </c>
      <c r="CH41" s="129" t="e">
        <f>VLOOKUP("D8",WORK!K3:L72,2,FALSE)</f>
        <v>#N/A</v>
      </c>
      <c r="CI41" s="130"/>
      <c r="CJ41" s="130"/>
      <c r="CK41" s="130"/>
      <c r="CL41" s="130"/>
      <c r="CM41" s="130"/>
      <c r="CN41" s="130"/>
      <c r="CO41" s="254"/>
      <c r="CP41" s="1">
        <v>38</v>
      </c>
      <c r="CQ41" s="129" t="e">
        <f>VLOOKUP("A38",WORK!$P$3:$Q$72,2,FALSE)</f>
        <v>#N/A</v>
      </c>
      <c r="CR41" s="130"/>
      <c r="CS41" s="130"/>
      <c r="CT41" s="130"/>
      <c r="CU41" s="130"/>
      <c r="CV41" s="130"/>
      <c r="CW41" s="131"/>
    </row>
    <row r="42" spans="1:101" ht="18" customHeight="1">
      <c r="A42" s="27">
        <v>19</v>
      </c>
      <c r="B42" s="28"/>
      <c r="C42" s="53">
        <f>'JOC13_15入力シート'!C43</f>
        <v>0</v>
      </c>
      <c r="D42" s="49"/>
      <c r="E42" s="49"/>
      <c r="F42" s="49"/>
      <c r="G42" s="54">
        <f>'JOC13_15入力シート'!G43</f>
        <v>0</v>
      </c>
      <c r="H42" s="49"/>
      <c r="I42" s="49"/>
      <c r="J42" s="49"/>
      <c r="K42" s="54">
        <f>'JOC13_15入力シート'!K43</f>
        <v>0</v>
      </c>
      <c r="L42" s="49"/>
      <c r="M42" s="49"/>
      <c r="N42" s="49"/>
      <c r="O42" s="52"/>
      <c r="P42" s="56">
        <f>'JOC13_15入力シート'!P43</f>
        <v>0</v>
      </c>
      <c r="Q42" s="221"/>
      <c r="R42" s="221"/>
      <c r="S42" s="221"/>
      <c r="T42" s="221"/>
      <c r="U42" s="221"/>
      <c r="V42" s="221"/>
      <c r="W42" s="58">
        <f>'JOC13_15入力シート'!W43</f>
        <v>0</v>
      </c>
      <c r="X42" s="222"/>
      <c r="Y42" s="222"/>
      <c r="Z42" s="222"/>
      <c r="AA42" s="222"/>
      <c r="AB42" s="222"/>
      <c r="AC42" s="222"/>
      <c r="AD42" s="222"/>
      <c r="AE42" s="223"/>
      <c r="AF42" s="56">
        <f>'JOC13_15入力シート'!AF43</f>
        <v>0</v>
      </c>
      <c r="AG42" s="221"/>
      <c r="AH42" s="221"/>
      <c r="AI42" s="221"/>
      <c r="AJ42" s="221"/>
      <c r="AK42" s="221"/>
      <c r="AL42" s="221"/>
      <c r="AM42" s="221"/>
      <c r="AN42" s="224"/>
      <c r="AO42" s="225">
        <f>'JOC13_15入力シート'!AO43</f>
        <v>0</v>
      </c>
      <c r="AP42" s="52"/>
      <c r="AQ42" s="53">
        <f>'JOC13_15入力シート'!AQ43</f>
        <v>0</v>
      </c>
      <c r="AR42" s="49"/>
      <c r="AS42" s="49"/>
      <c r="AT42" s="54">
        <f>'JOC13_15入力シート'!AT43</f>
        <v>0</v>
      </c>
      <c r="AU42" s="49"/>
      <c r="AV42" s="54">
        <f>'JOC13_15入力シート'!AV43</f>
        <v>0</v>
      </c>
      <c r="AW42" s="52"/>
      <c r="AX42" s="51">
        <f>'JOC13_15入力シート'!AX43</f>
        <v>0</v>
      </c>
      <c r="AY42" s="52"/>
      <c r="AZ42" s="48">
        <f>'JOC13_15入力シート'!AZ43</f>
        <v>0</v>
      </c>
      <c r="BA42" s="49"/>
      <c r="BB42" s="49">
        <f>'JOC13_15入力シート'!BB43</f>
        <v>0</v>
      </c>
      <c r="BC42" s="50"/>
      <c r="BD42" s="51">
        <f>'JOC13_15入力シート'!BD43</f>
        <v>0</v>
      </c>
      <c r="BE42" s="49"/>
      <c r="BF42" s="49">
        <f>'JOC13_15入力シート'!BF43</f>
        <v>0</v>
      </c>
      <c r="BG42" s="52"/>
      <c r="BH42" s="36" t="str">
        <f>'JOC13_15入力シート'!BH43</f>
        <v>A</v>
      </c>
      <c r="BI42" s="37"/>
      <c r="BJ42" s="49">
        <f>'JOC13_15入力シート'!BJ43</f>
        <v>0</v>
      </c>
      <c r="BK42" s="227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21"/>
      <c r="CG42" s="6" t="s">
        <v>29</v>
      </c>
      <c r="CH42" s="129" t="e">
        <f>VLOOKUP("DR1",WORK!K3:L72,2,FALSE)</f>
        <v>#N/A</v>
      </c>
      <c r="CI42" s="130"/>
      <c r="CJ42" s="130"/>
      <c r="CK42" s="130"/>
      <c r="CL42" s="130"/>
      <c r="CM42" s="130"/>
      <c r="CN42" s="130"/>
      <c r="CO42" s="254"/>
      <c r="CP42" s="1">
        <v>39</v>
      </c>
      <c r="CQ42" s="129" t="e">
        <f>VLOOKUP("A39",WORK!$P$3:$Q$72,2,FALSE)</f>
        <v>#N/A</v>
      </c>
      <c r="CR42" s="130"/>
      <c r="CS42" s="130"/>
      <c r="CT42" s="130"/>
      <c r="CU42" s="130"/>
      <c r="CV42" s="130"/>
      <c r="CW42" s="131"/>
    </row>
    <row r="43" spans="1:101" ht="18" customHeight="1">
      <c r="A43" s="27">
        <v>20</v>
      </c>
      <c r="B43" s="28"/>
      <c r="C43" s="53">
        <f>'JOC13_15入力シート'!C44</f>
        <v>0</v>
      </c>
      <c r="D43" s="49"/>
      <c r="E43" s="49"/>
      <c r="F43" s="49"/>
      <c r="G43" s="54">
        <f>'JOC13_15入力シート'!G44</f>
        <v>0</v>
      </c>
      <c r="H43" s="49"/>
      <c r="I43" s="49"/>
      <c r="J43" s="49"/>
      <c r="K43" s="54">
        <f>'JOC13_15入力シート'!K44</f>
        <v>0</v>
      </c>
      <c r="L43" s="49"/>
      <c r="M43" s="49"/>
      <c r="N43" s="49"/>
      <c r="O43" s="52"/>
      <c r="P43" s="56">
        <f>'JOC13_15入力シート'!P44</f>
        <v>0</v>
      </c>
      <c r="Q43" s="221"/>
      <c r="R43" s="221"/>
      <c r="S43" s="221"/>
      <c r="T43" s="221"/>
      <c r="U43" s="221"/>
      <c r="V43" s="221"/>
      <c r="W43" s="58">
        <f>'JOC13_15入力シート'!W44</f>
        <v>0</v>
      </c>
      <c r="X43" s="222"/>
      <c r="Y43" s="222"/>
      <c r="Z43" s="222"/>
      <c r="AA43" s="222"/>
      <c r="AB43" s="222"/>
      <c r="AC43" s="222"/>
      <c r="AD43" s="222"/>
      <c r="AE43" s="223"/>
      <c r="AF43" s="56">
        <f>'JOC13_15入力シート'!AF44</f>
        <v>0</v>
      </c>
      <c r="AG43" s="221"/>
      <c r="AH43" s="221"/>
      <c r="AI43" s="221"/>
      <c r="AJ43" s="221"/>
      <c r="AK43" s="221"/>
      <c r="AL43" s="221"/>
      <c r="AM43" s="221"/>
      <c r="AN43" s="224"/>
      <c r="AO43" s="225">
        <f>'JOC13_15入力シート'!AO44</f>
        <v>0</v>
      </c>
      <c r="AP43" s="52"/>
      <c r="AQ43" s="53">
        <f>'JOC13_15入力シート'!AQ44</f>
        <v>0</v>
      </c>
      <c r="AR43" s="49"/>
      <c r="AS43" s="49"/>
      <c r="AT43" s="54">
        <f>'JOC13_15入力シート'!AT44</f>
        <v>0</v>
      </c>
      <c r="AU43" s="49"/>
      <c r="AV43" s="54">
        <f>'JOC13_15入力シート'!AV44</f>
        <v>0</v>
      </c>
      <c r="AW43" s="52"/>
      <c r="AX43" s="51">
        <f>'JOC13_15入力シート'!AX44</f>
        <v>0</v>
      </c>
      <c r="AY43" s="52"/>
      <c r="AZ43" s="48">
        <f>'JOC13_15入力シート'!AZ44</f>
        <v>0</v>
      </c>
      <c r="BA43" s="49"/>
      <c r="BB43" s="49">
        <f>'JOC13_15入力シート'!BB44</f>
        <v>0</v>
      </c>
      <c r="BC43" s="50"/>
      <c r="BD43" s="51">
        <f>'JOC13_15入力シート'!BD44</f>
        <v>0</v>
      </c>
      <c r="BE43" s="49"/>
      <c r="BF43" s="49">
        <f>'JOC13_15入力シート'!BF44</f>
        <v>0</v>
      </c>
      <c r="BG43" s="52"/>
      <c r="BH43" s="36" t="str">
        <f>'JOC13_15入力シート'!BH44</f>
        <v>A</v>
      </c>
      <c r="BI43" s="37"/>
      <c r="BJ43" s="49">
        <f>'JOC13_15入力シート'!BJ44</f>
        <v>0</v>
      </c>
      <c r="BK43" s="227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21"/>
      <c r="CG43" s="7" t="s">
        <v>30</v>
      </c>
      <c r="CH43" s="241" t="e">
        <f>VLOOKUP("DR2",WORK!K3:L72,2,FALSE)</f>
        <v>#N/A</v>
      </c>
      <c r="CI43" s="242"/>
      <c r="CJ43" s="242"/>
      <c r="CK43" s="242"/>
      <c r="CL43" s="242"/>
      <c r="CM43" s="242"/>
      <c r="CN43" s="242"/>
      <c r="CO43" s="254"/>
      <c r="CP43" s="1">
        <v>40</v>
      </c>
      <c r="CQ43" s="129" t="e">
        <f>VLOOKUP("A40",WORK!$P$3:$Q$72,2,FALSE)</f>
        <v>#N/A</v>
      </c>
      <c r="CR43" s="130"/>
      <c r="CS43" s="130"/>
      <c r="CT43" s="130"/>
      <c r="CU43" s="130"/>
      <c r="CV43" s="130"/>
      <c r="CW43" s="131"/>
    </row>
    <row r="44" spans="1:101" ht="18" customHeight="1">
      <c r="A44" s="27">
        <v>21</v>
      </c>
      <c r="B44" s="28"/>
      <c r="C44" s="53">
        <f>'JOC13_15入力シート'!C45</f>
        <v>0</v>
      </c>
      <c r="D44" s="49"/>
      <c r="E44" s="49"/>
      <c r="F44" s="49"/>
      <c r="G44" s="54">
        <f>'JOC13_15入力シート'!G45</f>
        <v>0</v>
      </c>
      <c r="H44" s="49"/>
      <c r="I44" s="49"/>
      <c r="J44" s="49"/>
      <c r="K44" s="54">
        <f>'JOC13_15入力シート'!K45</f>
        <v>0</v>
      </c>
      <c r="L44" s="49"/>
      <c r="M44" s="49"/>
      <c r="N44" s="49"/>
      <c r="O44" s="52"/>
      <c r="P44" s="56">
        <f>'JOC13_15入力シート'!P45</f>
        <v>0</v>
      </c>
      <c r="Q44" s="221"/>
      <c r="R44" s="221"/>
      <c r="S44" s="221"/>
      <c r="T44" s="221"/>
      <c r="U44" s="221"/>
      <c r="V44" s="221"/>
      <c r="W44" s="58">
        <f>'JOC13_15入力シート'!W45</f>
        <v>0</v>
      </c>
      <c r="X44" s="222"/>
      <c r="Y44" s="222"/>
      <c r="Z44" s="222"/>
      <c r="AA44" s="222"/>
      <c r="AB44" s="222"/>
      <c r="AC44" s="222"/>
      <c r="AD44" s="222"/>
      <c r="AE44" s="223"/>
      <c r="AF44" s="56">
        <f>'JOC13_15入力シート'!AF45</f>
        <v>0</v>
      </c>
      <c r="AG44" s="221"/>
      <c r="AH44" s="221"/>
      <c r="AI44" s="221"/>
      <c r="AJ44" s="221"/>
      <c r="AK44" s="221"/>
      <c r="AL44" s="221"/>
      <c r="AM44" s="221"/>
      <c r="AN44" s="224"/>
      <c r="AO44" s="225">
        <f>'JOC13_15入力シート'!AO45</f>
        <v>0</v>
      </c>
      <c r="AP44" s="52"/>
      <c r="AQ44" s="53">
        <f>'JOC13_15入力シート'!AQ45</f>
        <v>0</v>
      </c>
      <c r="AR44" s="49"/>
      <c r="AS44" s="49"/>
      <c r="AT44" s="54">
        <f>'JOC13_15入力シート'!AT45</f>
        <v>0</v>
      </c>
      <c r="AU44" s="49"/>
      <c r="AV44" s="54">
        <f>'JOC13_15入力シート'!AV45</f>
        <v>0</v>
      </c>
      <c r="AW44" s="52"/>
      <c r="AX44" s="51">
        <f>'JOC13_15入力シート'!AX45</f>
        <v>0</v>
      </c>
      <c r="AY44" s="52"/>
      <c r="AZ44" s="48">
        <f>'JOC13_15入力シート'!AZ45</f>
        <v>0</v>
      </c>
      <c r="BA44" s="49"/>
      <c r="BB44" s="49">
        <f>'JOC13_15入力シート'!BB45</f>
        <v>0</v>
      </c>
      <c r="BC44" s="50"/>
      <c r="BD44" s="51">
        <f>'JOC13_15入力シート'!BD45</f>
        <v>0</v>
      </c>
      <c r="BE44" s="49"/>
      <c r="BF44" s="49">
        <f>'JOC13_15入力シート'!BF45</f>
        <v>0</v>
      </c>
      <c r="BG44" s="52"/>
      <c r="BH44" s="36" t="str">
        <f>'JOC13_15入力シート'!BH45</f>
        <v>A</v>
      </c>
      <c r="BI44" s="37"/>
      <c r="BJ44" s="49">
        <f>'JOC13_15入力シート'!BJ45</f>
        <v>0</v>
      </c>
      <c r="BK44" s="227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6" t="s">
        <v>42</v>
      </c>
      <c r="CG44" s="1">
        <v>1</v>
      </c>
      <c r="CH44" s="129" t="e">
        <f>VLOOKUP("E1",WORK!K3:L72,2,FALSE)</f>
        <v>#N/A</v>
      </c>
      <c r="CI44" s="130"/>
      <c r="CJ44" s="130"/>
      <c r="CK44" s="130"/>
      <c r="CL44" s="130"/>
      <c r="CM44" s="130"/>
      <c r="CN44" s="131"/>
      <c r="CO44" s="254"/>
      <c r="CP44" s="1">
        <v>41</v>
      </c>
      <c r="CQ44" s="129" t="e">
        <f>VLOOKUP("A41",WORK!$P$3:$Q$72,2,FALSE)</f>
        <v>#N/A</v>
      </c>
      <c r="CR44" s="130"/>
      <c r="CS44" s="130"/>
      <c r="CT44" s="130"/>
      <c r="CU44" s="130"/>
      <c r="CV44" s="130"/>
      <c r="CW44" s="131"/>
    </row>
    <row r="45" spans="1:101" ht="18" customHeight="1">
      <c r="A45" s="27">
        <v>22</v>
      </c>
      <c r="B45" s="28"/>
      <c r="C45" s="53">
        <f>'JOC13_15入力シート'!C46</f>
        <v>0</v>
      </c>
      <c r="D45" s="49"/>
      <c r="E45" s="49"/>
      <c r="F45" s="49"/>
      <c r="G45" s="54">
        <f>'JOC13_15入力シート'!G46</f>
        <v>0</v>
      </c>
      <c r="H45" s="49"/>
      <c r="I45" s="49"/>
      <c r="J45" s="49"/>
      <c r="K45" s="54">
        <f>'JOC13_15入力シート'!K46</f>
        <v>0</v>
      </c>
      <c r="L45" s="49"/>
      <c r="M45" s="49"/>
      <c r="N45" s="49"/>
      <c r="O45" s="52"/>
      <c r="P45" s="56">
        <f>'JOC13_15入力シート'!P46</f>
        <v>0</v>
      </c>
      <c r="Q45" s="221"/>
      <c r="R45" s="221"/>
      <c r="S45" s="221"/>
      <c r="T45" s="221"/>
      <c r="U45" s="221"/>
      <c r="V45" s="221"/>
      <c r="W45" s="58">
        <f>'JOC13_15入力シート'!W46</f>
        <v>0</v>
      </c>
      <c r="X45" s="222"/>
      <c r="Y45" s="222"/>
      <c r="Z45" s="222"/>
      <c r="AA45" s="222"/>
      <c r="AB45" s="222"/>
      <c r="AC45" s="222"/>
      <c r="AD45" s="222"/>
      <c r="AE45" s="223"/>
      <c r="AF45" s="56">
        <f>'JOC13_15入力シート'!AF46</f>
        <v>0</v>
      </c>
      <c r="AG45" s="221"/>
      <c r="AH45" s="221"/>
      <c r="AI45" s="221"/>
      <c r="AJ45" s="221"/>
      <c r="AK45" s="221"/>
      <c r="AL45" s="221"/>
      <c r="AM45" s="221"/>
      <c r="AN45" s="224"/>
      <c r="AO45" s="225">
        <f>'JOC13_15入力シート'!AO46</f>
        <v>0</v>
      </c>
      <c r="AP45" s="52"/>
      <c r="AQ45" s="53">
        <f>'JOC13_15入力シート'!AQ46</f>
        <v>0</v>
      </c>
      <c r="AR45" s="49"/>
      <c r="AS45" s="49"/>
      <c r="AT45" s="54">
        <f>'JOC13_15入力シート'!AT46</f>
        <v>0</v>
      </c>
      <c r="AU45" s="49"/>
      <c r="AV45" s="54">
        <f>'JOC13_15入力シート'!AV46</f>
        <v>0</v>
      </c>
      <c r="AW45" s="52"/>
      <c r="AX45" s="51">
        <f>'JOC13_15入力シート'!AX46</f>
        <v>0</v>
      </c>
      <c r="AY45" s="52"/>
      <c r="AZ45" s="48">
        <f>'JOC13_15入力シート'!AZ46</f>
        <v>0</v>
      </c>
      <c r="BA45" s="49"/>
      <c r="BB45" s="49">
        <f>'JOC13_15入力シート'!BB46</f>
        <v>0</v>
      </c>
      <c r="BC45" s="50"/>
      <c r="BD45" s="51">
        <f>'JOC13_15入力シート'!BD46</f>
        <v>0</v>
      </c>
      <c r="BE45" s="49"/>
      <c r="BF45" s="49">
        <f>'JOC13_15入力シート'!BF46</f>
        <v>0</v>
      </c>
      <c r="BG45" s="52"/>
      <c r="BH45" s="36" t="str">
        <f>'JOC13_15入力シート'!BH46</f>
        <v>A</v>
      </c>
      <c r="BI45" s="37"/>
      <c r="BJ45" s="49">
        <f>'JOC13_15入力シート'!BJ46</f>
        <v>0</v>
      </c>
      <c r="BK45" s="227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21"/>
      <c r="CG45" s="1">
        <v>2</v>
      </c>
      <c r="CH45" s="129" t="e">
        <f>VLOOKUP("E2",WORK!K3:L72,2,FALSE)</f>
        <v>#N/A</v>
      </c>
      <c r="CI45" s="130"/>
      <c r="CJ45" s="130"/>
      <c r="CK45" s="130"/>
      <c r="CL45" s="130"/>
      <c r="CM45" s="130"/>
      <c r="CN45" s="131"/>
      <c r="CO45" s="254"/>
      <c r="CP45" s="1">
        <v>42</v>
      </c>
      <c r="CQ45" s="129" t="e">
        <f>VLOOKUP("A42",WORK!$P$3:$Q$72,2,FALSE)</f>
        <v>#N/A</v>
      </c>
      <c r="CR45" s="130"/>
      <c r="CS45" s="130"/>
      <c r="CT45" s="130"/>
      <c r="CU45" s="130"/>
      <c r="CV45" s="130"/>
      <c r="CW45" s="131"/>
    </row>
    <row r="46" spans="1:101" ht="18" customHeight="1">
      <c r="A46" s="27">
        <v>23</v>
      </c>
      <c r="B46" s="28"/>
      <c r="C46" s="53">
        <f>'JOC13_15入力シート'!C47</f>
        <v>0</v>
      </c>
      <c r="D46" s="49"/>
      <c r="E46" s="49"/>
      <c r="F46" s="49"/>
      <c r="G46" s="54">
        <f>'JOC13_15入力シート'!G47</f>
        <v>0</v>
      </c>
      <c r="H46" s="49"/>
      <c r="I46" s="49"/>
      <c r="J46" s="49"/>
      <c r="K46" s="54">
        <f>'JOC13_15入力シート'!K47</f>
        <v>0</v>
      </c>
      <c r="L46" s="49"/>
      <c r="M46" s="49"/>
      <c r="N46" s="49"/>
      <c r="O46" s="52"/>
      <c r="P46" s="56">
        <f>'JOC13_15入力シート'!P47</f>
        <v>0</v>
      </c>
      <c r="Q46" s="221"/>
      <c r="R46" s="221"/>
      <c r="S46" s="221"/>
      <c r="T46" s="221"/>
      <c r="U46" s="221"/>
      <c r="V46" s="221"/>
      <c r="W46" s="58">
        <f>'JOC13_15入力シート'!W47</f>
        <v>0</v>
      </c>
      <c r="X46" s="222"/>
      <c r="Y46" s="222"/>
      <c r="Z46" s="222"/>
      <c r="AA46" s="222"/>
      <c r="AB46" s="222"/>
      <c r="AC46" s="222"/>
      <c r="AD46" s="222"/>
      <c r="AE46" s="223"/>
      <c r="AF46" s="56">
        <f>'JOC13_15入力シート'!AF47</f>
        <v>0</v>
      </c>
      <c r="AG46" s="221"/>
      <c r="AH46" s="221"/>
      <c r="AI46" s="221"/>
      <c r="AJ46" s="221"/>
      <c r="AK46" s="221"/>
      <c r="AL46" s="221"/>
      <c r="AM46" s="221"/>
      <c r="AN46" s="224"/>
      <c r="AO46" s="225">
        <f>'JOC13_15入力シート'!AO47</f>
        <v>0</v>
      </c>
      <c r="AP46" s="52"/>
      <c r="AQ46" s="53">
        <f>'JOC13_15入力シート'!AQ47</f>
        <v>0</v>
      </c>
      <c r="AR46" s="49"/>
      <c r="AS46" s="49"/>
      <c r="AT46" s="54">
        <f>'JOC13_15入力シート'!AT47</f>
        <v>0</v>
      </c>
      <c r="AU46" s="49"/>
      <c r="AV46" s="54">
        <f>'JOC13_15入力シート'!AV47</f>
        <v>0</v>
      </c>
      <c r="AW46" s="52"/>
      <c r="AX46" s="51">
        <f>'JOC13_15入力シート'!AX47</f>
        <v>0</v>
      </c>
      <c r="AY46" s="52"/>
      <c r="AZ46" s="48">
        <f>'JOC13_15入力シート'!AZ47</f>
        <v>0</v>
      </c>
      <c r="BA46" s="49"/>
      <c r="BB46" s="49">
        <f>'JOC13_15入力シート'!BB47</f>
        <v>0</v>
      </c>
      <c r="BC46" s="50"/>
      <c r="BD46" s="51">
        <f>'JOC13_15入力シート'!BD47</f>
        <v>0</v>
      </c>
      <c r="BE46" s="49"/>
      <c r="BF46" s="49">
        <f>'JOC13_15入力シート'!BF47</f>
        <v>0</v>
      </c>
      <c r="BG46" s="52"/>
      <c r="BH46" s="36" t="str">
        <f>'JOC13_15入力シート'!BH47</f>
        <v>A</v>
      </c>
      <c r="BI46" s="37"/>
      <c r="BJ46" s="49">
        <f>'JOC13_15入力シート'!BJ47</f>
        <v>0</v>
      </c>
      <c r="BK46" s="227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21"/>
      <c r="CG46" s="1">
        <v>3</v>
      </c>
      <c r="CH46" s="129" t="e">
        <f>VLOOKUP("E3",WORK!K3:L72,2,FALSE)</f>
        <v>#N/A</v>
      </c>
      <c r="CI46" s="130"/>
      <c r="CJ46" s="130"/>
      <c r="CK46" s="130"/>
      <c r="CL46" s="130"/>
      <c r="CM46" s="130"/>
      <c r="CN46" s="131"/>
      <c r="CO46" s="254"/>
      <c r="CP46" s="1">
        <v>43</v>
      </c>
      <c r="CQ46" s="129" t="e">
        <f>VLOOKUP("A43",WORK!$P$3:$Q$72,2,FALSE)</f>
        <v>#N/A</v>
      </c>
      <c r="CR46" s="130"/>
      <c r="CS46" s="130"/>
      <c r="CT46" s="130"/>
      <c r="CU46" s="130"/>
      <c r="CV46" s="130"/>
      <c r="CW46" s="131"/>
    </row>
    <row r="47" spans="1:101" ht="18" customHeight="1">
      <c r="A47" s="27">
        <v>24</v>
      </c>
      <c r="B47" s="28"/>
      <c r="C47" s="53">
        <f>'JOC13_15入力シート'!C48</f>
        <v>0</v>
      </c>
      <c r="D47" s="49"/>
      <c r="E47" s="49"/>
      <c r="F47" s="49"/>
      <c r="G47" s="54">
        <f>'JOC13_15入力シート'!G48</f>
        <v>0</v>
      </c>
      <c r="H47" s="49"/>
      <c r="I47" s="49"/>
      <c r="J47" s="49"/>
      <c r="K47" s="54">
        <f>'JOC13_15入力シート'!K48</f>
        <v>0</v>
      </c>
      <c r="L47" s="49"/>
      <c r="M47" s="49"/>
      <c r="N47" s="49"/>
      <c r="O47" s="52"/>
      <c r="P47" s="56">
        <f>'JOC13_15入力シート'!P48</f>
        <v>0</v>
      </c>
      <c r="Q47" s="221"/>
      <c r="R47" s="221"/>
      <c r="S47" s="221"/>
      <c r="T47" s="221"/>
      <c r="U47" s="221"/>
      <c r="V47" s="221"/>
      <c r="W47" s="58">
        <f>'JOC13_15入力シート'!W48</f>
        <v>0</v>
      </c>
      <c r="X47" s="222"/>
      <c r="Y47" s="222"/>
      <c r="Z47" s="222"/>
      <c r="AA47" s="222"/>
      <c r="AB47" s="222"/>
      <c r="AC47" s="222"/>
      <c r="AD47" s="222"/>
      <c r="AE47" s="223"/>
      <c r="AF47" s="56">
        <f>'JOC13_15入力シート'!AF48</f>
        <v>0</v>
      </c>
      <c r="AG47" s="221"/>
      <c r="AH47" s="221"/>
      <c r="AI47" s="221"/>
      <c r="AJ47" s="221"/>
      <c r="AK47" s="221"/>
      <c r="AL47" s="221"/>
      <c r="AM47" s="221"/>
      <c r="AN47" s="224"/>
      <c r="AO47" s="225">
        <f>'JOC13_15入力シート'!AO48</f>
        <v>0</v>
      </c>
      <c r="AP47" s="52"/>
      <c r="AQ47" s="53">
        <f>'JOC13_15入力シート'!AQ48</f>
        <v>0</v>
      </c>
      <c r="AR47" s="49"/>
      <c r="AS47" s="49"/>
      <c r="AT47" s="54">
        <f>'JOC13_15入力シート'!AT48</f>
        <v>0</v>
      </c>
      <c r="AU47" s="49"/>
      <c r="AV47" s="54">
        <f>'JOC13_15入力シート'!AV48</f>
        <v>0</v>
      </c>
      <c r="AW47" s="52"/>
      <c r="AX47" s="51">
        <f>'JOC13_15入力シート'!AX48</f>
        <v>0</v>
      </c>
      <c r="AY47" s="52"/>
      <c r="AZ47" s="48">
        <f>'JOC13_15入力シート'!AZ48</f>
        <v>0</v>
      </c>
      <c r="BA47" s="49"/>
      <c r="BB47" s="49">
        <f>'JOC13_15入力シート'!BB48</f>
        <v>0</v>
      </c>
      <c r="BC47" s="50"/>
      <c r="BD47" s="51">
        <f>'JOC13_15入力シート'!BD48</f>
        <v>0</v>
      </c>
      <c r="BE47" s="49"/>
      <c r="BF47" s="49">
        <f>'JOC13_15入力シート'!BF48</f>
        <v>0</v>
      </c>
      <c r="BG47" s="52"/>
      <c r="BH47" s="36" t="str">
        <f>'JOC13_15入力シート'!BH48</f>
        <v>A</v>
      </c>
      <c r="BI47" s="37"/>
      <c r="BJ47" s="49">
        <f>'JOC13_15入力シート'!BJ48</f>
        <v>0</v>
      </c>
      <c r="BK47" s="227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21"/>
      <c r="CG47" s="1">
        <v>4</v>
      </c>
      <c r="CH47" s="129" t="e">
        <f>VLOOKUP("E4",WORK!K3:L72,2,FALSE)</f>
        <v>#N/A</v>
      </c>
      <c r="CI47" s="130"/>
      <c r="CJ47" s="130"/>
      <c r="CK47" s="130"/>
      <c r="CL47" s="130"/>
      <c r="CM47" s="130"/>
      <c r="CN47" s="131"/>
      <c r="CO47" s="254"/>
      <c r="CP47" s="1">
        <v>44</v>
      </c>
      <c r="CQ47" s="129" t="e">
        <f>VLOOKUP("A44",WORK!$P$3:$Q$72,2,FALSE)</f>
        <v>#N/A</v>
      </c>
      <c r="CR47" s="130"/>
      <c r="CS47" s="130"/>
      <c r="CT47" s="130"/>
      <c r="CU47" s="130"/>
      <c r="CV47" s="130"/>
      <c r="CW47" s="131"/>
    </row>
    <row r="48" spans="1:101" ht="18" customHeight="1">
      <c r="A48" s="27">
        <v>25</v>
      </c>
      <c r="B48" s="28"/>
      <c r="C48" s="53">
        <f>'JOC13_15入力シート'!C49</f>
        <v>0</v>
      </c>
      <c r="D48" s="49"/>
      <c r="E48" s="49"/>
      <c r="F48" s="49"/>
      <c r="G48" s="54">
        <f>'JOC13_15入力シート'!G49</f>
        <v>0</v>
      </c>
      <c r="H48" s="49"/>
      <c r="I48" s="49"/>
      <c r="J48" s="49"/>
      <c r="K48" s="54">
        <f>'JOC13_15入力シート'!K49</f>
        <v>0</v>
      </c>
      <c r="L48" s="49"/>
      <c r="M48" s="49"/>
      <c r="N48" s="49"/>
      <c r="O48" s="52"/>
      <c r="P48" s="56">
        <f>'JOC13_15入力シート'!P49</f>
        <v>0</v>
      </c>
      <c r="Q48" s="221"/>
      <c r="R48" s="221"/>
      <c r="S48" s="221"/>
      <c r="T48" s="221"/>
      <c r="U48" s="221"/>
      <c r="V48" s="221"/>
      <c r="W48" s="58">
        <f>'JOC13_15入力シート'!W49</f>
        <v>0</v>
      </c>
      <c r="X48" s="222"/>
      <c r="Y48" s="222"/>
      <c r="Z48" s="222"/>
      <c r="AA48" s="222"/>
      <c r="AB48" s="222"/>
      <c r="AC48" s="222"/>
      <c r="AD48" s="222"/>
      <c r="AE48" s="223"/>
      <c r="AF48" s="56">
        <f>'JOC13_15入力シート'!AF49</f>
        <v>0</v>
      </c>
      <c r="AG48" s="221"/>
      <c r="AH48" s="221"/>
      <c r="AI48" s="221"/>
      <c r="AJ48" s="221"/>
      <c r="AK48" s="221"/>
      <c r="AL48" s="221"/>
      <c r="AM48" s="221"/>
      <c r="AN48" s="224"/>
      <c r="AO48" s="225">
        <f>'JOC13_15入力シート'!AO49</f>
        <v>0</v>
      </c>
      <c r="AP48" s="52"/>
      <c r="AQ48" s="53">
        <f>'JOC13_15入力シート'!AQ49</f>
        <v>0</v>
      </c>
      <c r="AR48" s="49"/>
      <c r="AS48" s="49"/>
      <c r="AT48" s="54">
        <f>'JOC13_15入力シート'!AT49</f>
        <v>0</v>
      </c>
      <c r="AU48" s="49"/>
      <c r="AV48" s="54">
        <f>'JOC13_15入力シート'!AV49</f>
        <v>0</v>
      </c>
      <c r="AW48" s="52"/>
      <c r="AX48" s="51">
        <f>'JOC13_15入力シート'!AX49</f>
        <v>0</v>
      </c>
      <c r="AY48" s="52"/>
      <c r="AZ48" s="48">
        <f>'JOC13_15入力シート'!AZ49</f>
        <v>0</v>
      </c>
      <c r="BA48" s="49"/>
      <c r="BB48" s="49">
        <f>'JOC13_15入力シート'!BB49</f>
        <v>0</v>
      </c>
      <c r="BC48" s="50"/>
      <c r="BD48" s="51">
        <f>'JOC13_15入力シート'!BD49</f>
        <v>0</v>
      </c>
      <c r="BE48" s="49"/>
      <c r="BF48" s="49">
        <f>'JOC13_15入力シート'!BF49</f>
        <v>0</v>
      </c>
      <c r="BG48" s="52"/>
      <c r="BH48" s="36" t="str">
        <f>'JOC13_15入力シート'!BH49</f>
        <v>A</v>
      </c>
      <c r="BI48" s="37"/>
      <c r="BJ48" s="49">
        <f>'JOC13_15入力シート'!BJ49</f>
        <v>0</v>
      </c>
      <c r="BK48" s="227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21"/>
      <c r="CG48" s="1">
        <v>5</v>
      </c>
      <c r="CH48" s="129" t="e">
        <f>VLOOKUP("E5",WORK!K3:L72,2,FALSE)</f>
        <v>#N/A</v>
      </c>
      <c r="CI48" s="130"/>
      <c r="CJ48" s="130"/>
      <c r="CK48" s="130"/>
      <c r="CL48" s="130"/>
      <c r="CM48" s="130"/>
      <c r="CN48" s="130"/>
      <c r="CO48" s="254"/>
      <c r="CP48" s="1">
        <v>45</v>
      </c>
      <c r="CQ48" s="129" t="e">
        <f>VLOOKUP("A45",WORK!$P$3:$Q$72,2,FALSE)</f>
        <v>#N/A</v>
      </c>
      <c r="CR48" s="130"/>
      <c r="CS48" s="130"/>
      <c r="CT48" s="130"/>
      <c r="CU48" s="130"/>
      <c r="CV48" s="130"/>
      <c r="CW48" s="131"/>
    </row>
    <row r="49" spans="1:101" ht="18" customHeight="1">
      <c r="A49" s="27">
        <v>26</v>
      </c>
      <c r="B49" s="28"/>
      <c r="C49" s="53">
        <f>'JOC13_15入力シート'!C50</f>
        <v>0</v>
      </c>
      <c r="D49" s="49"/>
      <c r="E49" s="49"/>
      <c r="F49" s="49"/>
      <c r="G49" s="54">
        <f>'JOC13_15入力シート'!G50</f>
        <v>0</v>
      </c>
      <c r="H49" s="49"/>
      <c r="I49" s="49"/>
      <c r="J49" s="49"/>
      <c r="K49" s="54">
        <f>'JOC13_15入力シート'!K50</f>
        <v>0</v>
      </c>
      <c r="L49" s="49"/>
      <c r="M49" s="49"/>
      <c r="N49" s="49"/>
      <c r="O49" s="52"/>
      <c r="P49" s="56">
        <f>'JOC13_15入力シート'!P50</f>
        <v>0</v>
      </c>
      <c r="Q49" s="221"/>
      <c r="R49" s="221"/>
      <c r="S49" s="221"/>
      <c r="T49" s="221"/>
      <c r="U49" s="221"/>
      <c r="V49" s="221"/>
      <c r="W49" s="58">
        <f>'JOC13_15入力シート'!W50</f>
        <v>0</v>
      </c>
      <c r="X49" s="222"/>
      <c r="Y49" s="222"/>
      <c r="Z49" s="222"/>
      <c r="AA49" s="222"/>
      <c r="AB49" s="222"/>
      <c r="AC49" s="222"/>
      <c r="AD49" s="222"/>
      <c r="AE49" s="223"/>
      <c r="AF49" s="56">
        <f>'JOC13_15入力シート'!AF50</f>
        <v>0</v>
      </c>
      <c r="AG49" s="221"/>
      <c r="AH49" s="221"/>
      <c r="AI49" s="221"/>
      <c r="AJ49" s="221"/>
      <c r="AK49" s="221"/>
      <c r="AL49" s="221"/>
      <c r="AM49" s="221"/>
      <c r="AN49" s="224"/>
      <c r="AO49" s="225">
        <f>'JOC13_15入力シート'!AO50</f>
        <v>0</v>
      </c>
      <c r="AP49" s="52"/>
      <c r="AQ49" s="53">
        <f>'JOC13_15入力シート'!AQ50</f>
        <v>0</v>
      </c>
      <c r="AR49" s="49"/>
      <c r="AS49" s="49"/>
      <c r="AT49" s="54">
        <f>'JOC13_15入力シート'!AT50</f>
        <v>0</v>
      </c>
      <c r="AU49" s="49"/>
      <c r="AV49" s="54">
        <f>'JOC13_15入力シート'!AV50</f>
        <v>0</v>
      </c>
      <c r="AW49" s="52"/>
      <c r="AX49" s="51">
        <f>'JOC13_15入力シート'!AX50</f>
        <v>0</v>
      </c>
      <c r="AY49" s="52"/>
      <c r="AZ49" s="48">
        <f>'JOC13_15入力シート'!AZ50</f>
        <v>0</v>
      </c>
      <c r="BA49" s="49"/>
      <c r="BB49" s="49">
        <f>'JOC13_15入力シート'!BB50</f>
        <v>0</v>
      </c>
      <c r="BC49" s="50"/>
      <c r="BD49" s="51">
        <f>'JOC13_15入力シート'!BD50</f>
        <v>0</v>
      </c>
      <c r="BE49" s="49"/>
      <c r="BF49" s="49">
        <f>'JOC13_15入力シート'!BF50</f>
        <v>0</v>
      </c>
      <c r="BG49" s="52"/>
      <c r="BH49" s="36" t="str">
        <f>'JOC13_15入力シート'!BH50</f>
        <v>A</v>
      </c>
      <c r="BI49" s="37"/>
      <c r="BJ49" s="49">
        <f>'JOC13_15入力シート'!BJ50</f>
        <v>0</v>
      </c>
      <c r="BK49" s="227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21"/>
      <c r="CG49" s="1">
        <v>6</v>
      </c>
      <c r="CH49" s="129" t="e">
        <f>VLOOKUP("E6",WORK!K3:L72,2,FALSE)</f>
        <v>#N/A</v>
      </c>
      <c r="CI49" s="130"/>
      <c r="CJ49" s="130"/>
      <c r="CK49" s="130"/>
      <c r="CL49" s="130"/>
      <c r="CM49" s="130"/>
      <c r="CN49" s="130"/>
      <c r="CO49" s="254"/>
      <c r="CP49" s="1">
        <v>46</v>
      </c>
      <c r="CQ49" s="129" t="e">
        <f>VLOOKUP("A46",WORK!$P$3:$Q$72,2,FALSE)</f>
        <v>#N/A</v>
      </c>
      <c r="CR49" s="130"/>
      <c r="CS49" s="130"/>
      <c r="CT49" s="130"/>
      <c r="CU49" s="130"/>
      <c r="CV49" s="130"/>
      <c r="CW49" s="131"/>
    </row>
    <row r="50" spans="1:101" ht="18" customHeight="1">
      <c r="A50" s="27">
        <v>27</v>
      </c>
      <c r="B50" s="28"/>
      <c r="C50" s="53">
        <f>'JOC13_15入力シート'!C51</f>
        <v>0</v>
      </c>
      <c r="D50" s="49"/>
      <c r="E50" s="49"/>
      <c r="F50" s="49"/>
      <c r="G50" s="54">
        <f>'JOC13_15入力シート'!G51</f>
        <v>0</v>
      </c>
      <c r="H50" s="49"/>
      <c r="I50" s="49"/>
      <c r="J50" s="49"/>
      <c r="K50" s="54">
        <f>'JOC13_15入力シート'!K51</f>
        <v>0</v>
      </c>
      <c r="L50" s="49"/>
      <c r="M50" s="49"/>
      <c r="N50" s="49"/>
      <c r="O50" s="52"/>
      <c r="P50" s="56">
        <f>'JOC13_15入力シート'!P51</f>
        <v>0</v>
      </c>
      <c r="Q50" s="221"/>
      <c r="R50" s="221"/>
      <c r="S50" s="221"/>
      <c r="T50" s="221"/>
      <c r="U50" s="221"/>
      <c r="V50" s="221"/>
      <c r="W50" s="58">
        <f>'JOC13_15入力シート'!W51</f>
        <v>0</v>
      </c>
      <c r="X50" s="222"/>
      <c r="Y50" s="222"/>
      <c r="Z50" s="222"/>
      <c r="AA50" s="222"/>
      <c r="AB50" s="222"/>
      <c r="AC50" s="222"/>
      <c r="AD50" s="222"/>
      <c r="AE50" s="223"/>
      <c r="AF50" s="56">
        <f>'JOC13_15入力シート'!AF51</f>
        <v>0</v>
      </c>
      <c r="AG50" s="221"/>
      <c r="AH50" s="221"/>
      <c r="AI50" s="221"/>
      <c r="AJ50" s="221"/>
      <c r="AK50" s="221"/>
      <c r="AL50" s="221"/>
      <c r="AM50" s="221"/>
      <c r="AN50" s="224"/>
      <c r="AO50" s="225">
        <f>'JOC13_15入力シート'!AO51</f>
        <v>0</v>
      </c>
      <c r="AP50" s="52"/>
      <c r="AQ50" s="53">
        <f>'JOC13_15入力シート'!AQ51</f>
        <v>0</v>
      </c>
      <c r="AR50" s="49"/>
      <c r="AS50" s="49"/>
      <c r="AT50" s="54">
        <f>'JOC13_15入力シート'!AT51</f>
        <v>0</v>
      </c>
      <c r="AU50" s="49"/>
      <c r="AV50" s="54">
        <f>'JOC13_15入力シート'!AV51</f>
        <v>0</v>
      </c>
      <c r="AW50" s="52"/>
      <c r="AX50" s="51">
        <f>'JOC13_15入力シート'!AX51</f>
        <v>0</v>
      </c>
      <c r="AY50" s="52"/>
      <c r="AZ50" s="48">
        <f>'JOC13_15入力シート'!AZ51</f>
        <v>0</v>
      </c>
      <c r="BA50" s="49"/>
      <c r="BB50" s="49">
        <f>'JOC13_15入力シート'!BB51</f>
        <v>0</v>
      </c>
      <c r="BC50" s="50"/>
      <c r="BD50" s="51">
        <f>'JOC13_15入力シート'!BD51</f>
        <v>0</v>
      </c>
      <c r="BE50" s="49"/>
      <c r="BF50" s="49">
        <f>'JOC13_15入力シート'!BF51</f>
        <v>0</v>
      </c>
      <c r="BG50" s="52"/>
      <c r="BH50" s="36" t="str">
        <f>'JOC13_15入力シート'!BH51</f>
        <v>A</v>
      </c>
      <c r="BI50" s="37"/>
      <c r="BJ50" s="49">
        <f>'JOC13_15入力シート'!BJ51</f>
        <v>0</v>
      </c>
      <c r="BK50" s="227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21"/>
      <c r="CG50" s="1">
        <v>7</v>
      </c>
      <c r="CH50" s="129" t="e">
        <f>VLOOKUP("E7",WORK!K3:L72,2,FALSE)</f>
        <v>#N/A</v>
      </c>
      <c r="CI50" s="130"/>
      <c r="CJ50" s="130"/>
      <c r="CK50" s="130"/>
      <c r="CL50" s="130"/>
      <c r="CM50" s="130"/>
      <c r="CN50" s="130"/>
      <c r="CO50" s="254"/>
      <c r="CP50" s="1">
        <v>47</v>
      </c>
      <c r="CQ50" s="129" t="e">
        <f>VLOOKUP("A47",WORK!$P$3:$Q$72,2,FALSE)</f>
        <v>#N/A</v>
      </c>
      <c r="CR50" s="130"/>
      <c r="CS50" s="130"/>
      <c r="CT50" s="130"/>
      <c r="CU50" s="130"/>
      <c r="CV50" s="130"/>
      <c r="CW50" s="131"/>
    </row>
    <row r="51" spans="1:101" ht="18" customHeight="1">
      <c r="A51" s="27">
        <v>28</v>
      </c>
      <c r="B51" s="28"/>
      <c r="C51" s="53">
        <f>'JOC13_15入力シート'!C52</f>
        <v>0</v>
      </c>
      <c r="D51" s="49"/>
      <c r="E51" s="49"/>
      <c r="F51" s="49"/>
      <c r="G51" s="54">
        <f>'JOC13_15入力シート'!G52</f>
        <v>0</v>
      </c>
      <c r="H51" s="49"/>
      <c r="I51" s="49"/>
      <c r="J51" s="49"/>
      <c r="K51" s="54">
        <f>'JOC13_15入力シート'!K52</f>
        <v>0</v>
      </c>
      <c r="L51" s="49"/>
      <c r="M51" s="49"/>
      <c r="N51" s="49"/>
      <c r="O51" s="52"/>
      <c r="P51" s="56">
        <f>'JOC13_15入力シート'!P52</f>
        <v>0</v>
      </c>
      <c r="Q51" s="221"/>
      <c r="R51" s="221"/>
      <c r="S51" s="221"/>
      <c r="T51" s="221"/>
      <c r="U51" s="221"/>
      <c r="V51" s="221"/>
      <c r="W51" s="58">
        <f>'JOC13_15入力シート'!W52</f>
        <v>0</v>
      </c>
      <c r="X51" s="222"/>
      <c r="Y51" s="222"/>
      <c r="Z51" s="222"/>
      <c r="AA51" s="222"/>
      <c r="AB51" s="222"/>
      <c r="AC51" s="222"/>
      <c r="AD51" s="222"/>
      <c r="AE51" s="223"/>
      <c r="AF51" s="56">
        <f>'JOC13_15入力シート'!AF52</f>
        <v>0</v>
      </c>
      <c r="AG51" s="221"/>
      <c r="AH51" s="221"/>
      <c r="AI51" s="221"/>
      <c r="AJ51" s="221"/>
      <c r="AK51" s="221"/>
      <c r="AL51" s="221"/>
      <c r="AM51" s="221"/>
      <c r="AN51" s="224"/>
      <c r="AO51" s="225">
        <f>'JOC13_15入力シート'!AO52</f>
        <v>0</v>
      </c>
      <c r="AP51" s="52"/>
      <c r="AQ51" s="53">
        <f>'JOC13_15入力シート'!AQ52</f>
        <v>0</v>
      </c>
      <c r="AR51" s="49"/>
      <c r="AS51" s="49"/>
      <c r="AT51" s="54">
        <f>'JOC13_15入力シート'!AT52</f>
        <v>0</v>
      </c>
      <c r="AU51" s="49"/>
      <c r="AV51" s="54">
        <f>'JOC13_15入力シート'!AV52</f>
        <v>0</v>
      </c>
      <c r="AW51" s="52"/>
      <c r="AX51" s="51">
        <f>'JOC13_15入力シート'!AX52</f>
        <v>0</v>
      </c>
      <c r="AY51" s="52"/>
      <c r="AZ51" s="48">
        <f>'JOC13_15入力シート'!AZ52</f>
        <v>0</v>
      </c>
      <c r="BA51" s="49"/>
      <c r="BB51" s="49">
        <f>'JOC13_15入力シート'!BB52</f>
        <v>0</v>
      </c>
      <c r="BC51" s="50"/>
      <c r="BD51" s="51">
        <f>'JOC13_15入力シート'!BD52</f>
        <v>0</v>
      </c>
      <c r="BE51" s="49"/>
      <c r="BF51" s="49">
        <f>'JOC13_15入力シート'!BF52</f>
        <v>0</v>
      </c>
      <c r="BG51" s="52"/>
      <c r="BH51" s="36" t="str">
        <f>'JOC13_15入力シート'!BH52</f>
        <v>A</v>
      </c>
      <c r="BI51" s="37"/>
      <c r="BJ51" s="49">
        <f>'JOC13_15入力シート'!BJ52</f>
        <v>0</v>
      </c>
      <c r="BK51" s="227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21"/>
      <c r="CG51" s="1">
        <v>8</v>
      </c>
      <c r="CH51" s="129" t="e">
        <f>VLOOKUP("E8",WORK!K3:L72,2,FALSE)</f>
        <v>#N/A</v>
      </c>
      <c r="CI51" s="130"/>
      <c r="CJ51" s="130"/>
      <c r="CK51" s="130"/>
      <c r="CL51" s="130"/>
      <c r="CM51" s="130"/>
      <c r="CN51" s="130"/>
      <c r="CO51" s="254"/>
      <c r="CP51" s="1">
        <v>48</v>
      </c>
      <c r="CQ51" s="129" t="e">
        <f>VLOOKUP("A48",WORK!$P$3:$Q$72,2,FALSE)</f>
        <v>#N/A</v>
      </c>
      <c r="CR51" s="130"/>
      <c r="CS51" s="130"/>
      <c r="CT51" s="130"/>
      <c r="CU51" s="130"/>
      <c r="CV51" s="130"/>
      <c r="CW51" s="131"/>
    </row>
    <row r="52" spans="1:101" ht="18" customHeight="1">
      <c r="A52" s="27">
        <v>29</v>
      </c>
      <c r="B52" s="28"/>
      <c r="C52" s="53">
        <f>'JOC13_15入力シート'!C53</f>
        <v>0</v>
      </c>
      <c r="D52" s="49"/>
      <c r="E52" s="49"/>
      <c r="F52" s="49"/>
      <c r="G52" s="54">
        <f>'JOC13_15入力シート'!G53</f>
        <v>0</v>
      </c>
      <c r="H52" s="49"/>
      <c r="I52" s="49"/>
      <c r="J52" s="49"/>
      <c r="K52" s="54">
        <f>'JOC13_15入力シート'!K53</f>
        <v>0</v>
      </c>
      <c r="L52" s="49"/>
      <c r="M52" s="49"/>
      <c r="N52" s="49"/>
      <c r="O52" s="52"/>
      <c r="P52" s="56">
        <f>'JOC13_15入力シート'!P53</f>
        <v>0</v>
      </c>
      <c r="Q52" s="221"/>
      <c r="R52" s="221"/>
      <c r="S52" s="221"/>
      <c r="T52" s="221"/>
      <c r="U52" s="221"/>
      <c r="V52" s="221"/>
      <c r="W52" s="58">
        <f>'JOC13_15入力シート'!W53</f>
        <v>0</v>
      </c>
      <c r="X52" s="222"/>
      <c r="Y52" s="222"/>
      <c r="Z52" s="222"/>
      <c r="AA52" s="222"/>
      <c r="AB52" s="222"/>
      <c r="AC52" s="222"/>
      <c r="AD52" s="222"/>
      <c r="AE52" s="223"/>
      <c r="AF52" s="56">
        <f>'JOC13_15入力シート'!AF53</f>
        <v>0</v>
      </c>
      <c r="AG52" s="221"/>
      <c r="AH52" s="221"/>
      <c r="AI52" s="221"/>
      <c r="AJ52" s="221"/>
      <c r="AK52" s="221"/>
      <c r="AL52" s="221"/>
      <c r="AM52" s="221"/>
      <c r="AN52" s="224"/>
      <c r="AO52" s="225">
        <f>'JOC13_15入力シート'!AO53</f>
        <v>0</v>
      </c>
      <c r="AP52" s="52"/>
      <c r="AQ52" s="53">
        <f>'JOC13_15入力シート'!AQ53</f>
        <v>0</v>
      </c>
      <c r="AR52" s="49"/>
      <c r="AS52" s="49"/>
      <c r="AT52" s="54">
        <f>'JOC13_15入力シート'!AT53</f>
        <v>0</v>
      </c>
      <c r="AU52" s="49"/>
      <c r="AV52" s="54">
        <f>'JOC13_15入力シート'!AV53</f>
        <v>0</v>
      </c>
      <c r="AW52" s="52"/>
      <c r="AX52" s="51">
        <f>'JOC13_15入力シート'!AX53</f>
        <v>0</v>
      </c>
      <c r="AY52" s="52"/>
      <c r="AZ52" s="48">
        <f>'JOC13_15入力シート'!AZ53</f>
        <v>0</v>
      </c>
      <c r="BA52" s="49"/>
      <c r="BB52" s="49">
        <f>'JOC13_15入力シート'!BB53</f>
        <v>0</v>
      </c>
      <c r="BC52" s="50"/>
      <c r="BD52" s="51">
        <f>'JOC13_15入力シート'!BD53</f>
        <v>0</v>
      </c>
      <c r="BE52" s="49"/>
      <c r="BF52" s="49">
        <f>'JOC13_15入力シート'!BF53</f>
        <v>0</v>
      </c>
      <c r="BG52" s="52"/>
      <c r="BH52" s="36" t="str">
        <f>'JOC13_15入力シート'!BH53</f>
        <v>A</v>
      </c>
      <c r="BI52" s="37"/>
      <c r="BJ52" s="49">
        <f>'JOC13_15入力シート'!BJ53</f>
        <v>0</v>
      </c>
      <c r="BK52" s="227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21"/>
      <c r="CG52" s="6" t="s">
        <v>29</v>
      </c>
      <c r="CH52" s="129" t="e">
        <f>VLOOKUP("ER1",WORK!K3:L72,2,FALSE)</f>
        <v>#N/A</v>
      </c>
      <c r="CI52" s="130"/>
      <c r="CJ52" s="130"/>
      <c r="CK52" s="130"/>
      <c r="CL52" s="130"/>
      <c r="CM52" s="130"/>
      <c r="CN52" s="130"/>
      <c r="CO52" s="254"/>
      <c r="CP52" s="1">
        <v>49</v>
      </c>
      <c r="CQ52" s="129" t="e">
        <f>VLOOKUP("A49",WORK!$P$3:$Q$72,2,FALSE)</f>
        <v>#N/A</v>
      </c>
      <c r="CR52" s="130"/>
      <c r="CS52" s="130"/>
      <c r="CT52" s="130"/>
      <c r="CU52" s="130"/>
      <c r="CV52" s="130"/>
      <c r="CW52" s="131"/>
    </row>
    <row r="53" spans="1:101" ht="18" customHeight="1">
      <c r="A53" s="27">
        <v>30</v>
      </c>
      <c r="B53" s="28"/>
      <c r="C53" s="53">
        <f>'JOC13_15入力シート'!C54</f>
        <v>0</v>
      </c>
      <c r="D53" s="49"/>
      <c r="E53" s="49"/>
      <c r="F53" s="49"/>
      <c r="G53" s="54">
        <f>'JOC13_15入力シート'!G54</f>
        <v>0</v>
      </c>
      <c r="H53" s="49"/>
      <c r="I53" s="49"/>
      <c r="J53" s="49"/>
      <c r="K53" s="54">
        <f>'JOC13_15入力シート'!K54</f>
        <v>0</v>
      </c>
      <c r="L53" s="49"/>
      <c r="M53" s="49"/>
      <c r="N53" s="49"/>
      <c r="O53" s="52"/>
      <c r="P53" s="56">
        <f>'JOC13_15入力シート'!P54</f>
        <v>0</v>
      </c>
      <c r="Q53" s="221"/>
      <c r="R53" s="221"/>
      <c r="S53" s="221"/>
      <c r="T53" s="221"/>
      <c r="U53" s="221"/>
      <c r="V53" s="221"/>
      <c r="W53" s="58">
        <f>'JOC13_15入力シート'!W54</f>
        <v>0</v>
      </c>
      <c r="X53" s="222"/>
      <c r="Y53" s="222"/>
      <c r="Z53" s="222"/>
      <c r="AA53" s="222"/>
      <c r="AB53" s="222"/>
      <c r="AC53" s="222"/>
      <c r="AD53" s="222"/>
      <c r="AE53" s="223"/>
      <c r="AF53" s="56">
        <f>'JOC13_15入力シート'!AF54</f>
        <v>0</v>
      </c>
      <c r="AG53" s="221"/>
      <c r="AH53" s="221"/>
      <c r="AI53" s="221"/>
      <c r="AJ53" s="221"/>
      <c r="AK53" s="221"/>
      <c r="AL53" s="221"/>
      <c r="AM53" s="221"/>
      <c r="AN53" s="224"/>
      <c r="AO53" s="225">
        <f>'JOC13_15入力シート'!AO54</f>
        <v>0</v>
      </c>
      <c r="AP53" s="52"/>
      <c r="AQ53" s="53">
        <f>'JOC13_15入力シート'!AQ54</f>
        <v>0</v>
      </c>
      <c r="AR53" s="49"/>
      <c r="AS53" s="49"/>
      <c r="AT53" s="54">
        <f>'JOC13_15入力シート'!AT54</f>
        <v>0</v>
      </c>
      <c r="AU53" s="49"/>
      <c r="AV53" s="54">
        <f>'JOC13_15入力シート'!AV54</f>
        <v>0</v>
      </c>
      <c r="AW53" s="52"/>
      <c r="AX53" s="51">
        <f>'JOC13_15入力シート'!AX54</f>
        <v>0</v>
      </c>
      <c r="AY53" s="52"/>
      <c r="AZ53" s="48">
        <f>'JOC13_15入力シート'!AZ54</f>
        <v>0</v>
      </c>
      <c r="BA53" s="49"/>
      <c r="BB53" s="49">
        <f>'JOC13_15入力シート'!BB54</f>
        <v>0</v>
      </c>
      <c r="BC53" s="50"/>
      <c r="BD53" s="51">
        <f>'JOC13_15入力シート'!BD54</f>
        <v>0</v>
      </c>
      <c r="BE53" s="49"/>
      <c r="BF53" s="49">
        <f>'JOC13_15入力シート'!BF54</f>
        <v>0</v>
      </c>
      <c r="BG53" s="52"/>
      <c r="BH53" s="36" t="str">
        <f>'JOC13_15入力シート'!BH54</f>
        <v>A</v>
      </c>
      <c r="BI53" s="37"/>
      <c r="BJ53" s="49">
        <f>'JOC13_15入力シート'!BJ54</f>
        <v>0</v>
      </c>
      <c r="BK53" s="227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25"/>
      <c r="CG53" s="6" t="s">
        <v>30</v>
      </c>
      <c r="CH53" s="129" t="e">
        <f>VLOOKUP("ER2",WORK!K3:L72,2,FALSE)</f>
        <v>#N/A</v>
      </c>
      <c r="CI53" s="130"/>
      <c r="CJ53" s="130"/>
      <c r="CK53" s="130"/>
      <c r="CL53" s="130"/>
      <c r="CM53" s="130"/>
      <c r="CN53" s="130"/>
      <c r="CO53" s="254"/>
      <c r="CP53" s="1">
        <v>50</v>
      </c>
      <c r="CQ53" s="129" t="e">
        <f>VLOOKUP("A50",WORK!$P$3:$Q$72,2,FALSE)</f>
        <v>#N/A</v>
      </c>
      <c r="CR53" s="130"/>
      <c r="CS53" s="130"/>
      <c r="CT53" s="130"/>
      <c r="CU53" s="130"/>
      <c r="CV53" s="130"/>
      <c r="CW53" s="131"/>
    </row>
    <row r="54" spans="1:101" ht="18" customHeight="1">
      <c r="A54" s="27">
        <v>31</v>
      </c>
      <c r="B54" s="28"/>
      <c r="C54" s="53">
        <f>'JOC13_15入力シート'!C55</f>
        <v>0</v>
      </c>
      <c r="D54" s="49"/>
      <c r="E54" s="49"/>
      <c r="F54" s="49"/>
      <c r="G54" s="54">
        <f>'JOC13_15入力シート'!G55</f>
        <v>0</v>
      </c>
      <c r="H54" s="49"/>
      <c r="I54" s="49"/>
      <c r="J54" s="49"/>
      <c r="K54" s="54">
        <f>'JOC13_15入力シート'!K55</f>
        <v>0</v>
      </c>
      <c r="L54" s="49"/>
      <c r="M54" s="49"/>
      <c r="N54" s="49"/>
      <c r="O54" s="52"/>
      <c r="P54" s="56">
        <f>'JOC13_15入力シート'!P55</f>
        <v>0</v>
      </c>
      <c r="Q54" s="221"/>
      <c r="R54" s="221"/>
      <c r="S54" s="221"/>
      <c r="T54" s="221"/>
      <c r="U54" s="221"/>
      <c r="V54" s="221"/>
      <c r="W54" s="58">
        <f>'JOC13_15入力シート'!W55</f>
        <v>0</v>
      </c>
      <c r="X54" s="222"/>
      <c r="Y54" s="222"/>
      <c r="Z54" s="222"/>
      <c r="AA54" s="222"/>
      <c r="AB54" s="222"/>
      <c r="AC54" s="222"/>
      <c r="AD54" s="222"/>
      <c r="AE54" s="223"/>
      <c r="AF54" s="56">
        <f>'JOC13_15入力シート'!AF55</f>
        <v>0</v>
      </c>
      <c r="AG54" s="221"/>
      <c r="AH54" s="221"/>
      <c r="AI54" s="221"/>
      <c r="AJ54" s="221"/>
      <c r="AK54" s="221"/>
      <c r="AL54" s="221"/>
      <c r="AM54" s="221"/>
      <c r="AN54" s="224"/>
      <c r="AO54" s="225">
        <f>'JOC13_15入力シート'!AO55</f>
        <v>0</v>
      </c>
      <c r="AP54" s="52"/>
      <c r="AQ54" s="53">
        <f>'JOC13_15入力シート'!AQ55</f>
        <v>0</v>
      </c>
      <c r="AR54" s="49"/>
      <c r="AS54" s="49"/>
      <c r="AT54" s="54">
        <f>'JOC13_15入力シート'!AT55</f>
        <v>0</v>
      </c>
      <c r="AU54" s="49"/>
      <c r="AV54" s="54">
        <f>'JOC13_15入力シート'!AV55</f>
        <v>0</v>
      </c>
      <c r="AW54" s="52"/>
      <c r="AX54" s="51">
        <f>'JOC13_15入力シート'!AX55</f>
        <v>0</v>
      </c>
      <c r="AY54" s="52"/>
      <c r="AZ54" s="48">
        <f>'JOC13_15入力シート'!AZ55</f>
        <v>0</v>
      </c>
      <c r="BA54" s="49"/>
      <c r="BB54" s="49">
        <f>'JOC13_15入力シート'!BB55</f>
        <v>0</v>
      </c>
      <c r="BC54" s="50"/>
      <c r="BD54" s="51">
        <f>'JOC13_15入力シート'!BD55</f>
        <v>0</v>
      </c>
      <c r="BE54" s="49"/>
      <c r="BF54" s="49">
        <f>'JOC13_15入力シート'!BF55</f>
        <v>0</v>
      </c>
      <c r="BG54" s="52"/>
      <c r="BH54" s="36" t="str">
        <f>'JOC13_15入力シート'!BH55</f>
        <v>A</v>
      </c>
      <c r="BI54" s="37"/>
      <c r="BJ54" s="49">
        <f>'JOC13_15入力シート'!BJ55</f>
        <v>0</v>
      </c>
      <c r="BK54" s="227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6" t="s">
        <v>43</v>
      </c>
      <c r="CG54" s="1">
        <v>1</v>
      </c>
      <c r="CH54" s="129" t="e">
        <f>VLOOKUP("F1",WORK!K3:L72,2,FALSE)</f>
        <v>#N/A</v>
      </c>
      <c r="CI54" s="130"/>
      <c r="CJ54" s="130"/>
      <c r="CK54" s="130"/>
      <c r="CL54" s="130"/>
      <c r="CM54" s="130"/>
      <c r="CN54" s="131"/>
      <c r="CO54" s="254"/>
      <c r="CP54" s="1">
        <v>51</v>
      </c>
      <c r="CQ54" s="129" t="e">
        <f>VLOOKUP("A51",WORK!$P$3:$Q$72,2,FALSE)</f>
        <v>#N/A</v>
      </c>
      <c r="CR54" s="130"/>
      <c r="CS54" s="130"/>
      <c r="CT54" s="130"/>
      <c r="CU54" s="130"/>
      <c r="CV54" s="130"/>
      <c r="CW54" s="131"/>
    </row>
    <row r="55" spans="1:101" ht="18" customHeight="1">
      <c r="A55" s="27">
        <v>32</v>
      </c>
      <c r="B55" s="28"/>
      <c r="C55" s="53">
        <f>'JOC13_15入力シート'!C56</f>
        <v>0</v>
      </c>
      <c r="D55" s="49"/>
      <c r="E55" s="49"/>
      <c r="F55" s="49"/>
      <c r="G55" s="54">
        <f>'JOC13_15入力シート'!G56</f>
        <v>0</v>
      </c>
      <c r="H55" s="49"/>
      <c r="I55" s="49"/>
      <c r="J55" s="49"/>
      <c r="K55" s="54">
        <f>'JOC13_15入力シート'!K56</f>
        <v>0</v>
      </c>
      <c r="L55" s="49"/>
      <c r="M55" s="49"/>
      <c r="N55" s="49"/>
      <c r="O55" s="52"/>
      <c r="P55" s="56">
        <f>'JOC13_15入力シート'!P56</f>
        <v>0</v>
      </c>
      <c r="Q55" s="221"/>
      <c r="R55" s="221"/>
      <c r="S55" s="221"/>
      <c r="T55" s="221"/>
      <c r="U55" s="221"/>
      <c r="V55" s="221"/>
      <c r="W55" s="58">
        <f>'JOC13_15入力シート'!W56</f>
        <v>0</v>
      </c>
      <c r="X55" s="222"/>
      <c r="Y55" s="222"/>
      <c r="Z55" s="222"/>
      <c r="AA55" s="222"/>
      <c r="AB55" s="222"/>
      <c r="AC55" s="222"/>
      <c r="AD55" s="222"/>
      <c r="AE55" s="223"/>
      <c r="AF55" s="56">
        <f>'JOC13_15入力シート'!AF56</f>
        <v>0</v>
      </c>
      <c r="AG55" s="221"/>
      <c r="AH55" s="221"/>
      <c r="AI55" s="221"/>
      <c r="AJ55" s="221"/>
      <c r="AK55" s="221"/>
      <c r="AL55" s="221"/>
      <c r="AM55" s="221"/>
      <c r="AN55" s="224"/>
      <c r="AO55" s="225">
        <f>'JOC13_15入力シート'!AO56</f>
        <v>0</v>
      </c>
      <c r="AP55" s="52"/>
      <c r="AQ55" s="53">
        <f>'JOC13_15入力シート'!AQ56</f>
        <v>0</v>
      </c>
      <c r="AR55" s="49"/>
      <c r="AS55" s="49"/>
      <c r="AT55" s="54">
        <f>'JOC13_15入力シート'!AT56</f>
        <v>0</v>
      </c>
      <c r="AU55" s="49"/>
      <c r="AV55" s="54">
        <f>'JOC13_15入力シート'!AV56</f>
        <v>0</v>
      </c>
      <c r="AW55" s="52"/>
      <c r="AX55" s="51">
        <f>'JOC13_15入力シート'!AX56</f>
        <v>0</v>
      </c>
      <c r="AY55" s="52"/>
      <c r="AZ55" s="48">
        <f>'JOC13_15入力シート'!AZ56</f>
        <v>0</v>
      </c>
      <c r="BA55" s="49"/>
      <c r="BB55" s="49">
        <f>'JOC13_15入力シート'!BB56</f>
        <v>0</v>
      </c>
      <c r="BC55" s="50"/>
      <c r="BD55" s="51">
        <f>'JOC13_15入力シート'!BD56</f>
        <v>0</v>
      </c>
      <c r="BE55" s="49"/>
      <c r="BF55" s="49">
        <f>'JOC13_15入力シート'!BF56</f>
        <v>0</v>
      </c>
      <c r="BG55" s="52"/>
      <c r="BH55" s="36" t="str">
        <f>'JOC13_15入力シート'!BH56</f>
        <v>A</v>
      </c>
      <c r="BI55" s="37"/>
      <c r="BJ55" s="49">
        <f>'JOC13_15入力シート'!BJ56</f>
        <v>0</v>
      </c>
      <c r="BK55" s="227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21"/>
      <c r="CG55" s="1">
        <v>2</v>
      </c>
      <c r="CH55" s="129" t="e">
        <f>VLOOKUP("F2",WORK!K3:L72,2,FALSE)</f>
        <v>#N/A</v>
      </c>
      <c r="CI55" s="130"/>
      <c r="CJ55" s="130"/>
      <c r="CK55" s="130"/>
      <c r="CL55" s="130"/>
      <c r="CM55" s="130"/>
      <c r="CN55" s="131"/>
      <c r="CO55" s="254"/>
      <c r="CP55" s="1">
        <v>52</v>
      </c>
      <c r="CQ55" s="129" t="e">
        <f>VLOOKUP("A52",WORK!$P$3:$Q$72,2,FALSE)</f>
        <v>#N/A</v>
      </c>
      <c r="CR55" s="130"/>
      <c r="CS55" s="130"/>
      <c r="CT55" s="130"/>
      <c r="CU55" s="130"/>
      <c r="CV55" s="130"/>
      <c r="CW55" s="131"/>
    </row>
    <row r="56" spans="1:101" ht="18" customHeight="1">
      <c r="A56" s="27">
        <v>33</v>
      </c>
      <c r="B56" s="28"/>
      <c r="C56" s="53">
        <f>'JOC13_15入力シート'!C57</f>
        <v>0</v>
      </c>
      <c r="D56" s="49"/>
      <c r="E56" s="49"/>
      <c r="F56" s="49"/>
      <c r="G56" s="54">
        <f>'JOC13_15入力シート'!G57</f>
        <v>0</v>
      </c>
      <c r="H56" s="49"/>
      <c r="I56" s="49"/>
      <c r="J56" s="49"/>
      <c r="K56" s="54">
        <f>'JOC13_15入力シート'!K57</f>
        <v>0</v>
      </c>
      <c r="L56" s="49"/>
      <c r="M56" s="49"/>
      <c r="N56" s="49"/>
      <c r="O56" s="52"/>
      <c r="P56" s="56">
        <f>'JOC13_15入力シート'!P57</f>
        <v>0</v>
      </c>
      <c r="Q56" s="221"/>
      <c r="R56" s="221"/>
      <c r="S56" s="221"/>
      <c r="T56" s="221"/>
      <c r="U56" s="221"/>
      <c r="V56" s="221"/>
      <c r="W56" s="58">
        <f>'JOC13_15入力シート'!W57</f>
        <v>0</v>
      </c>
      <c r="X56" s="222"/>
      <c r="Y56" s="222"/>
      <c r="Z56" s="222"/>
      <c r="AA56" s="222"/>
      <c r="AB56" s="222"/>
      <c r="AC56" s="222"/>
      <c r="AD56" s="222"/>
      <c r="AE56" s="223"/>
      <c r="AF56" s="56">
        <f>'JOC13_15入力シート'!AF57</f>
        <v>0</v>
      </c>
      <c r="AG56" s="221"/>
      <c r="AH56" s="221"/>
      <c r="AI56" s="221"/>
      <c r="AJ56" s="221"/>
      <c r="AK56" s="221"/>
      <c r="AL56" s="221"/>
      <c r="AM56" s="221"/>
      <c r="AN56" s="224"/>
      <c r="AO56" s="225">
        <f>'JOC13_15入力シート'!AO57</f>
        <v>0</v>
      </c>
      <c r="AP56" s="52"/>
      <c r="AQ56" s="53">
        <f>'JOC13_15入力シート'!AQ57</f>
        <v>0</v>
      </c>
      <c r="AR56" s="49"/>
      <c r="AS56" s="49"/>
      <c r="AT56" s="54">
        <f>'JOC13_15入力シート'!AT57</f>
        <v>0</v>
      </c>
      <c r="AU56" s="49"/>
      <c r="AV56" s="54">
        <f>'JOC13_15入力シート'!AV57</f>
        <v>0</v>
      </c>
      <c r="AW56" s="52"/>
      <c r="AX56" s="51">
        <f>'JOC13_15入力シート'!AX57</f>
        <v>0</v>
      </c>
      <c r="AY56" s="52"/>
      <c r="AZ56" s="48">
        <f>'JOC13_15入力シート'!AZ57</f>
        <v>0</v>
      </c>
      <c r="BA56" s="49"/>
      <c r="BB56" s="49">
        <f>'JOC13_15入力シート'!BB57</f>
        <v>0</v>
      </c>
      <c r="BC56" s="50"/>
      <c r="BD56" s="51">
        <f>'JOC13_15入力シート'!BD57</f>
        <v>0</v>
      </c>
      <c r="BE56" s="49"/>
      <c r="BF56" s="49">
        <f>'JOC13_15入力シート'!BF57</f>
        <v>0</v>
      </c>
      <c r="BG56" s="52"/>
      <c r="BH56" s="36" t="str">
        <f>'JOC13_15入力シート'!BH57</f>
        <v>A</v>
      </c>
      <c r="BI56" s="37"/>
      <c r="BJ56" s="49">
        <f>'JOC13_15入力シート'!BJ57</f>
        <v>0</v>
      </c>
      <c r="BK56" s="227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21"/>
      <c r="CG56" s="1">
        <v>3</v>
      </c>
      <c r="CH56" s="129" t="e">
        <f>VLOOKUP("F3",WORK!K3:L72,2,FALSE)</f>
        <v>#N/A</v>
      </c>
      <c r="CI56" s="130"/>
      <c r="CJ56" s="130"/>
      <c r="CK56" s="130"/>
      <c r="CL56" s="130"/>
      <c r="CM56" s="130"/>
      <c r="CN56" s="131"/>
      <c r="CO56" s="254"/>
      <c r="CP56" s="1">
        <v>53</v>
      </c>
      <c r="CQ56" s="129" t="e">
        <f>VLOOKUP("A53",WORK!$P$3:$Q$72,2,FALSE)</f>
        <v>#N/A</v>
      </c>
      <c r="CR56" s="130"/>
      <c r="CS56" s="130"/>
      <c r="CT56" s="130"/>
      <c r="CU56" s="130"/>
      <c r="CV56" s="130"/>
      <c r="CW56" s="131"/>
    </row>
    <row r="57" spans="1:101" ht="18" customHeight="1">
      <c r="A57" s="27">
        <v>34</v>
      </c>
      <c r="B57" s="28"/>
      <c r="C57" s="53">
        <f>'JOC13_15入力シート'!C58</f>
        <v>0</v>
      </c>
      <c r="D57" s="49"/>
      <c r="E57" s="49"/>
      <c r="F57" s="49"/>
      <c r="G57" s="54">
        <f>'JOC13_15入力シート'!G58</f>
        <v>0</v>
      </c>
      <c r="H57" s="49"/>
      <c r="I57" s="49"/>
      <c r="J57" s="49"/>
      <c r="K57" s="54">
        <f>'JOC13_15入力シート'!K58</f>
        <v>0</v>
      </c>
      <c r="L57" s="49"/>
      <c r="M57" s="49"/>
      <c r="N57" s="49"/>
      <c r="O57" s="52"/>
      <c r="P57" s="56">
        <f>'JOC13_15入力シート'!P58</f>
        <v>0</v>
      </c>
      <c r="Q57" s="221"/>
      <c r="R57" s="221"/>
      <c r="S57" s="221"/>
      <c r="T57" s="221"/>
      <c r="U57" s="221"/>
      <c r="V57" s="221"/>
      <c r="W57" s="58">
        <f>'JOC13_15入力シート'!W58</f>
        <v>0</v>
      </c>
      <c r="X57" s="222"/>
      <c r="Y57" s="222"/>
      <c r="Z57" s="222"/>
      <c r="AA57" s="222"/>
      <c r="AB57" s="222"/>
      <c r="AC57" s="222"/>
      <c r="AD57" s="222"/>
      <c r="AE57" s="223"/>
      <c r="AF57" s="56">
        <f>'JOC13_15入力シート'!AF58</f>
        <v>0</v>
      </c>
      <c r="AG57" s="221"/>
      <c r="AH57" s="221"/>
      <c r="AI57" s="221"/>
      <c r="AJ57" s="221"/>
      <c r="AK57" s="221"/>
      <c r="AL57" s="221"/>
      <c r="AM57" s="221"/>
      <c r="AN57" s="224"/>
      <c r="AO57" s="225">
        <f>'JOC13_15入力シート'!AO58</f>
        <v>0</v>
      </c>
      <c r="AP57" s="52"/>
      <c r="AQ57" s="53">
        <f>'JOC13_15入力シート'!AQ58</f>
        <v>0</v>
      </c>
      <c r="AR57" s="49"/>
      <c r="AS57" s="49"/>
      <c r="AT57" s="54">
        <f>'JOC13_15入力シート'!AT58</f>
        <v>0</v>
      </c>
      <c r="AU57" s="49"/>
      <c r="AV57" s="54">
        <f>'JOC13_15入力シート'!AV58</f>
        <v>0</v>
      </c>
      <c r="AW57" s="52"/>
      <c r="AX57" s="51">
        <f>'JOC13_15入力シート'!AX58</f>
        <v>0</v>
      </c>
      <c r="AY57" s="52"/>
      <c r="AZ57" s="48">
        <f>'JOC13_15入力シート'!AZ58</f>
        <v>0</v>
      </c>
      <c r="BA57" s="49"/>
      <c r="BB57" s="49">
        <f>'JOC13_15入力シート'!BB58</f>
        <v>0</v>
      </c>
      <c r="BC57" s="50"/>
      <c r="BD57" s="51">
        <f>'JOC13_15入力シート'!BD58</f>
        <v>0</v>
      </c>
      <c r="BE57" s="49"/>
      <c r="BF57" s="49">
        <f>'JOC13_15入力シート'!BF58</f>
        <v>0</v>
      </c>
      <c r="BG57" s="52"/>
      <c r="BH57" s="36" t="str">
        <f>'JOC13_15入力シート'!BH58</f>
        <v>A</v>
      </c>
      <c r="BI57" s="37"/>
      <c r="BJ57" s="49">
        <f>'JOC13_15入力シート'!BJ58</f>
        <v>0</v>
      </c>
      <c r="BK57" s="227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21"/>
      <c r="CG57" s="1">
        <v>4</v>
      </c>
      <c r="CH57" s="129" t="e">
        <f>VLOOKUP("F4",WORK!K3:L72,2,FALSE)</f>
        <v>#N/A</v>
      </c>
      <c r="CI57" s="130"/>
      <c r="CJ57" s="130"/>
      <c r="CK57" s="130"/>
      <c r="CL57" s="130"/>
      <c r="CM57" s="130"/>
      <c r="CN57" s="131"/>
      <c r="CO57" s="254"/>
      <c r="CP57" s="1">
        <v>54</v>
      </c>
      <c r="CQ57" s="129" t="e">
        <f>VLOOKUP("A54",WORK!$P$3:$Q$72,2,FALSE)</f>
        <v>#N/A</v>
      </c>
      <c r="CR57" s="130"/>
      <c r="CS57" s="130"/>
      <c r="CT57" s="130"/>
      <c r="CU57" s="130"/>
      <c r="CV57" s="130"/>
      <c r="CW57" s="131"/>
    </row>
    <row r="58" spans="1:101" ht="18" customHeight="1">
      <c r="A58" s="27">
        <v>35</v>
      </c>
      <c r="B58" s="28"/>
      <c r="C58" s="53">
        <f>'JOC13_15入力シート'!C59</f>
        <v>0</v>
      </c>
      <c r="D58" s="49"/>
      <c r="E58" s="49"/>
      <c r="F58" s="49"/>
      <c r="G58" s="54">
        <f>'JOC13_15入力シート'!G59</f>
        <v>0</v>
      </c>
      <c r="H58" s="49"/>
      <c r="I58" s="49"/>
      <c r="J58" s="49"/>
      <c r="K58" s="54">
        <f>'JOC13_15入力シート'!K59</f>
        <v>0</v>
      </c>
      <c r="L58" s="49"/>
      <c r="M58" s="49"/>
      <c r="N58" s="49"/>
      <c r="O58" s="52"/>
      <c r="P58" s="56">
        <f>'JOC13_15入力シート'!P59</f>
        <v>0</v>
      </c>
      <c r="Q58" s="221"/>
      <c r="R58" s="221"/>
      <c r="S58" s="221"/>
      <c r="T58" s="221"/>
      <c r="U58" s="221"/>
      <c r="V58" s="221"/>
      <c r="W58" s="58">
        <f>'JOC13_15入力シート'!W59</f>
        <v>0</v>
      </c>
      <c r="X58" s="222"/>
      <c r="Y58" s="222"/>
      <c r="Z58" s="222"/>
      <c r="AA58" s="222"/>
      <c r="AB58" s="222"/>
      <c r="AC58" s="222"/>
      <c r="AD58" s="222"/>
      <c r="AE58" s="223"/>
      <c r="AF58" s="56">
        <f>'JOC13_15入力シート'!AF59</f>
        <v>0</v>
      </c>
      <c r="AG58" s="221"/>
      <c r="AH58" s="221"/>
      <c r="AI58" s="221"/>
      <c r="AJ58" s="221"/>
      <c r="AK58" s="221"/>
      <c r="AL58" s="221"/>
      <c r="AM58" s="221"/>
      <c r="AN58" s="224"/>
      <c r="AO58" s="225">
        <f>'JOC13_15入力シート'!AO59</f>
        <v>0</v>
      </c>
      <c r="AP58" s="52"/>
      <c r="AQ58" s="53">
        <f>'JOC13_15入力シート'!AQ59</f>
        <v>0</v>
      </c>
      <c r="AR58" s="49"/>
      <c r="AS58" s="49"/>
      <c r="AT58" s="54">
        <f>'JOC13_15入力シート'!AT59</f>
        <v>0</v>
      </c>
      <c r="AU58" s="49"/>
      <c r="AV58" s="54">
        <f>'JOC13_15入力シート'!AV59</f>
        <v>0</v>
      </c>
      <c r="AW58" s="52"/>
      <c r="AX58" s="51">
        <f>'JOC13_15入力シート'!AX59</f>
        <v>0</v>
      </c>
      <c r="AY58" s="52"/>
      <c r="AZ58" s="48">
        <f>'JOC13_15入力シート'!AZ59</f>
        <v>0</v>
      </c>
      <c r="BA58" s="49"/>
      <c r="BB58" s="49">
        <f>'JOC13_15入力シート'!BB59</f>
        <v>0</v>
      </c>
      <c r="BC58" s="50"/>
      <c r="BD58" s="51">
        <f>'JOC13_15入力シート'!BD59</f>
        <v>0</v>
      </c>
      <c r="BE58" s="49"/>
      <c r="BF58" s="49">
        <f>'JOC13_15入力シート'!BF59</f>
        <v>0</v>
      </c>
      <c r="BG58" s="52"/>
      <c r="BH58" s="36" t="str">
        <f>'JOC13_15入力シート'!BH59</f>
        <v>A</v>
      </c>
      <c r="BI58" s="37"/>
      <c r="BJ58" s="49">
        <f>'JOC13_15入力シート'!BJ59</f>
        <v>0</v>
      </c>
      <c r="BK58" s="227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21"/>
      <c r="CG58" s="1">
        <v>5</v>
      </c>
      <c r="CH58" s="129" t="e">
        <f>VLOOKUP("F5",WORK!K3:L72,2,FALSE)</f>
        <v>#N/A</v>
      </c>
      <c r="CI58" s="130"/>
      <c r="CJ58" s="130"/>
      <c r="CK58" s="130"/>
      <c r="CL58" s="130"/>
      <c r="CM58" s="130"/>
      <c r="CN58" s="130"/>
      <c r="CO58" s="254"/>
      <c r="CP58" s="1">
        <v>55</v>
      </c>
      <c r="CQ58" s="129" t="e">
        <f>VLOOKUP("A55",WORK!$P$3:$Q$72,2,FALSE)</f>
        <v>#N/A</v>
      </c>
      <c r="CR58" s="130"/>
      <c r="CS58" s="130"/>
      <c r="CT58" s="130"/>
      <c r="CU58" s="130"/>
      <c r="CV58" s="130"/>
      <c r="CW58" s="131"/>
    </row>
    <row r="59" spans="1:101" ht="18" customHeight="1">
      <c r="A59" s="27">
        <v>36</v>
      </c>
      <c r="B59" s="28"/>
      <c r="C59" s="53">
        <f>'JOC13_15入力シート'!C60</f>
        <v>0</v>
      </c>
      <c r="D59" s="49"/>
      <c r="E59" s="49"/>
      <c r="F59" s="49"/>
      <c r="G59" s="54">
        <f>'JOC13_15入力シート'!G60</f>
        <v>0</v>
      </c>
      <c r="H59" s="49"/>
      <c r="I59" s="49"/>
      <c r="J59" s="49"/>
      <c r="K59" s="54">
        <f>'JOC13_15入力シート'!K60</f>
        <v>0</v>
      </c>
      <c r="L59" s="49"/>
      <c r="M59" s="49"/>
      <c r="N59" s="49"/>
      <c r="O59" s="52"/>
      <c r="P59" s="56">
        <f>'JOC13_15入力シート'!P60</f>
        <v>0</v>
      </c>
      <c r="Q59" s="221"/>
      <c r="R59" s="221"/>
      <c r="S59" s="221"/>
      <c r="T59" s="221"/>
      <c r="U59" s="221"/>
      <c r="V59" s="221"/>
      <c r="W59" s="58">
        <f>'JOC13_15入力シート'!W60</f>
        <v>0</v>
      </c>
      <c r="X59" s="222"/>
      <c r="Y59" s="222"/>
      <c r="Z59" s="222"/>
      <c r="AA59" s="222"/>
      <c r="AB59" s="222"/>
      <c r="AC59" s="222"/>
      <c r="AD59" s="222"/>
      <c r="AE59" s="223"/>
      <c r="AF59" s="56">
        <f>'JOC13_15入力シート'!AF60</f>
        <v>0</v>
      </c>
      <c r="AG59" s="221"/>
      <c r="AH59" s="221"/>
      <c r="AI59" s="221"/>
      <c r="AJ59" s="221"/>
      <c r="AK59" s="221"/>
      <c r="AL59" s="221"/>
      <c r="AM59" s="221"/>
      <c r="AN59" s="224"/>
      <c r="AO59" s="225">
        <f>'JOC13_15入力シート'!AO60</f>
        <v>0</v>
      </c>
      <c r="AP59" s="52"/>
      <c r="AQ59" s="53">
        <f>'JOC13_15入力シート'!AQ60</f>
        <v>0</v>
      </c>
      <c r="AR59" s="49"/>
      <c r="AS59" s="49"/>
      <c r="AT59" s="54">
        <f>'JOC13_15入力シート'!AT60</f>
        <v>0</v>
      </c>
      <c r="AU59" s="49"/>
      <c r="AV59" s="54">
        <f>'JOC13_15入力シート'!AV60</f>
        <v>0</v>
      </c>
      <c r="AW59" s="52"/>
      <c r="AX59" s="51">
        <f>'JOC13_15入力シート'!AX60</f>
        <v>0</v>
      </c>
      <c r="AY59" s="52"/>
      <c r="AZ59" s="48">
        <f>'JOC13_15入力シート'!AZ60</f>
        <v>0</v>
      </c>
      <c r="BA59" s="49"/>
      <c r="BB59" s="49">
        <f>'JOC13_15入力シート'!BB60</f>
        <v>0</v>
      </c>
      <c r="BC59" s="50"/>
      <c r="BD59" s="51">
        <f>'JOC13_15入力シート'!BD60</f>
        <v>0</v>
      </c>
      <c r="BE59" s="49"/>
      <c r="BF59" s="49">
        <f>'JOC13_15入力シート'!BF60</f>
        <v>0</v>
      </c>
      <c r="BG59" s="52"/>
      <c r="BH59" s="36" t="str">
        <f>'JOC13_15入力シート'!BH60</f>
        <v>A</v>
      </c>
      <c r="BI59" s="37"/>
      <c r="BJ59" s="49">
        <f>'JOC13_15入力シート'!BJ60</f>
        <v>0</v>
      </c>
      <c r="BK59" s="227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21"/>
      <c r="CG59" s="1">
        <v>6</v>
      </c>
      <c r="CH59" s="129" t="e">
        <f>VLOOKUP("F6",WORK!K3:L72,2,FALSE)</f>
        <v>#N/A</v>
      </c>
      <c r="CI59" s="130"/>
      <c r="CJ59" s="130"/>
      <c r="CK59" s="130"/>
      <c r="CL59" s="130"/>
      <c r="CM59" s="130"/>
      <c r="CN59" s="130"/>
      <c r="CO59" s="254"/>
      <c r="CP59" s="1">
        <v>56</v>
      </c>
      <c r="CQ59" s="129" t="e">
        <f>VLOOKUP("A56",WORK!$P$3:$Q$72,2,FALSE)</f>
        <v>#N/A</v>
      </c>
      <c r="CR59" s="130"/>
      <c r="CS59" s="130"/>
      <c r="CT59" s="130"/>
      <c r="CU59" s="130"/>
      <c r="CV59" s="130"/>
      <c r="CW59" s="131"/>
    </row>
    <row r="60" spans="1:101" ht="18" customHeight="1">
      <c r="A60" s="27">
        <v>37</v>
      </c>
      <c r="B60" s="28"/>
      <c r="C60" s="53">
        <f>'JOC13_15入力シート'!C61</f>
        <v>0</v>
      </c>
      <c r="D60" s="49"/>
      <c r="E60" s="49"/>
      <c r="F60" s="49"/>
      <c r="G60" s="54">
        <f>'JOC13_15入力シート'!G61</f>
        <v>0</v>
      </c>
      <c r="H60" s="49"/>
      <c r="I60" s="49"/>
      <c r="J60" s="49"/>
      <c r="K60" s="54">
        <f>'JOC13_15入力シート'!K61</f>
        <v>0</v>
      </c>
      <c r="L60" s="49"/>
      <c r="M60" s="49"/>
      <c r="N60" s="49"/>
      <c r="O60" s="52"/>
      <c r="P60" s="56">
        <f>'JOC13_15入力シート'!P61</f>
        <v>0</v>
      </c>
      <c r="Q60" s="221"/>
      <c r="R60" s="221"/>
      <c r="S60" s="221"/>
      <c r="T60" s="221"/>
      <c r="U60" s="221"/>
      <c r="V60" s="221"/>
      <c r="W60" s="58">
        <f>'JOC13_15入力シート'!W61</f>
        <v>0</v>
      </c>
      <c r="X60" s="222"/>
      <c r="Y60" s="222"/>
      <c r="Z60" s="222"/>
      <c r="AA60" s="222"/>
      <c r="AB60" s="222"/>
      <c r="AC60" s="222"/>
      <c r="AD60" s="222"/>
      <c r="AE60" s="223"/>
      <c r="AF60" s="56">
        <f>'JOC13_15入力シート'!AF61</f>
        <v>0</v>
      </c>
      <c r="AG60" s="221"/>
      <c r="AH60" s="221"/>
      <c r="AI60" s="221"/>
      <c r="AJ60" s="221"/>
      <c r="AK60" s="221"/>
      <c r="AL60" s="221"/>
      <c r="AM60" s="221"/>
      <c r="AN60" s="224"/>
      <c r="AO60" s="225">
        <f>'JOC13_15入力シート'!AO61</f>
        <v>0</v>
      </c>
      <c r="AP60" s="52"/>
      <c r="AQ60" s="53">
        <f>'JOC13_15入力シート'!AQ61</f>
        <v>0</v>
      </c>
      <c r="AR60" s="49"/>
      <c r="AS60" s="49"/>
      <c r="AT60" s="54">
        <f>'JOC13_15入力シート'!AT61</f>
        <v>0</v>
      </c>
      <c r="AU60" s="49"/>
      <c r="AV60" s="54">
        <f>'JOC13_15入力シート'!AV61</f>
        <v>0</v>
      </c>
      <c r="AW60" s="52"/>
      <c r="AX60" s="51">
        <f>'JOC13_15入力シート'!AX61</f>
        <v>0</v>
      </c>
      <c r="AY60" s="52"/>
      <c r="AZ60" s="48">
        <f>'JOC13_15入力シート'!AZ61</f>
        <v>0</v>
      </c>
      <c r="BA60" s="49"/>
      <c r="BB60" s="49">
        <f>'JOC13_15入力シート'!BB61</f>
        <v>0</v>
      </c>
      <c r="BC60" s="50"/>
      <c r="BD60" s="51">
        <f>'JOC13_15入力シート'!BD61</f>
        <v>0</v>
      </c>
      <c r="BE60" s="49"/>
      <c r="BF60" s="49">
        <f>'JOC13_15入力シート'!BF61</f>
        <v>0</v>
      </c>
      <c r="BG60" s="52"/>
      <c r="BH60" s="36" t="str">
        <f>'JOC13_15入力シート'!BH61</f>
        <v>A</v>
      </c>
      <c r="BI60" s="37"/>
      <c r="BJ60" s="49">
        <f>'JOC13_15入力シート'!BJ61</f>
        <v>0</v>
      </c>
      <c r="BK60" s="227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21"/>
      <c r="CG60" s="1">
        <v>7</v>
      </c>
      <c r="CH60" s="129" t="e">
        <f>VLOOKUP("F7",WORK!K3:L72,2,FALSE)</f>
        <v>#N/A</v>
      </c>
      <c r="CI60" s="130"/>
      <c r="CJ60" s="130"/>
      <c r="CK60" s="130"/>
      <c r="CL60" s="130"/>
      <c r="CM60" s="130"/>
      <c r="CN60" s="130"/>
      <c r="CO60" s="254"/>
      <c r="CP60" s="1">
        <v>57</v>
      </c>
      <c r="CQ60" s="129" t="e">
        <f>VLOOKUP("A57",WORK!$P$3:$Q$72,2,FALSE)</f>
        <v>#N/A</v>
      </c>
      <c r="CR60" s="130"/>
      <c r="CS60" s="130"/>
      <c r="CT60" s="130"/>
      <c r="CU60" s="130"/>
      <c r="CV60" s="130"/>
      <c r="CW60" s="131"/>
    </row>
    <row r="61" spans="1:101" ht="18" customHeight="1">
      <c r="A61" s="27">
        <v>38</v>
      </c>
      <c r="B61" s="28"/>
      <c r="C61" s="53">
        <f>'JOC13_15入力シート'!C62</f>
        <v>0</v>
      </c>
      <c r="D61" s="49"/>
      <c r="E61" s="49"/>
      <c r="F61" s="49"/>
      <c r="G61" s="54">
        <f>'JOC13_15入力シート'!G62</f>
        <v>0</v>
      </c>
      <c r="H61" s="49"/>
      <c r="I61" s="49"/>
      <c r="J61" s="49"/>
      <c r="K61" s="54">
        <f>'JOC13_15入力シート'!K62</f>
        <v>0</v>
      </c>
      <c r="L61" s="49"/>
      <c r="M61" s="49"/>
      <c r="N61" s="49"/>
      <c r="O61" s="52"/>
      <c r="P61" s="56">
        <f>'JOC13_15入力シート'!P62</f>
        <v>0</v>
      </c>
      <c r="Q61" s="221"/>
      <c r="R61" s="221"/>
      <c r="S61" s="221"/>
      <c r="T61" s="221"/>
      <c r="U61" s="221"/>
      <c r="V61" s="221"/>
      <c r="W61" s="58">
        <f>'JOC13_15入力シート'!W62</f>
        <v>0</v>
      </c>
      <c r="X61" s="222"/>
      <c r="Y61" s="222"/>
      <c r="Z61" s="222"/>
      <c r="AA61" s="222"/>
      <c r="AB61" s="222"/>
      <c r="AC61" s="222"/>
      <c r="AD61" s="222"/>
      <c r="AE61" s="223"/>
      <c r="AF61" s="56">
        <f>'JOC13_15入力シート'!AF62</f>
        <v>0</v>
      </c>
      <c r="AG61" s="221"/>
      <c r="AH61" s="221"/>
      <c r="AI61" s="221"/>
      <c r="AJ61" s="221"/>
      <c r="AK61" s="221"/>
      <c r="AL61" s="221"/>
      <c r="AM61" s="221"/>
      <c r="AN61" s="224"/>
      <c r="AO61" s="225">
        <f>'JOC13_15入力シート'!AO62</f>
        <v>0</v>
      </c>
      <c r="AP61" s="52"/>
      <c r="AQ61" s="53">
        <f>'JOC13_15入力シート'!AQ62</f>
        <v>0</v>
      </c>
      <c r="AR61" s="49"/>
      <c r="AS61" s="49"/>
      <c r="AT61" s="54">
        <f>'JOC13_15入力シート'!AT62</f>
        <v>0</v>
      </c>
      <c r="AU61" s="49"/>
      <c r="AV61" s="54">
        <f>'JOC13_15入力シート'!AV62</f>
        <v>0</v>
      </c>
      <c r="AW61" s="52"/>
      <c r="AX61" s="51">
        <f>'JOC13_15入力シート'!AX62</f>
        <v>0</v>
      </c>
      <c r="AY61" s="52"/>
      <c r="AZ61" s="48">
        <f>'JOC13_15入力シート'!AZ62</f>
        <v>0</v>
      </c>
      <c r="BA61" s="49"/>
      <c r="BB61" s="49">
        <f>'JOC13_15入力シート'!BB62</f>
        <v>0</v>
      </c>
      <c r="BC61" s="50"/>
      <c r="BD61" s="51">
        <f>'JOC13_15入力シート'!BD62</f>
        <v>0</v>
      </c>
      <c r="BE61" s="49"/>
      <c r="BF61" s="49">
        <f>'JOC13_15入力シート'!BF62</f>
        <v>0</v>
      </c>
      <c r="BG61" s="52"/>
      <c r="BH61" s="36" t="str">
        <f>'JOC13_15入力シート'!BH62</f>
        <v>A</v>
      </c>
      <c r="BI61" s="37"/>
      <c r="BJ61" s="49">
        <f>'JOC13_15入力シート'!BJ62</f>
        <v>0</v>
      </c>
      <c r="BK61" s="227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21"/>
      <c r="CG61" s="1">
        <v>8</v>
      </c>
      <c r="CH61" s="129" t="e">
        <f>VLOOKUP("F8",WORK!K3:L72,2,FALSE)</f>
        <v>#N/A</v>
      </c>
      <c r="CI61" s="130"/>
      <c r="CJ61" s="130"/>
      <c r="CK61" s="130"/>
      <c r="CL61" s="130"/>
      <c r="CM61" s="130"/>
      <c r="CN61" s="130"/>
      <c r="CO61" s="254"/>
      <c r="CP61" s="1">
        <v>58</v>
      </c>
      <c r="CQ61" s="129" t="e">
        <f>VLOOKUP("A58",WORK!$P$3:$Q$72,2,FALSE)</f>
        <v>#N/A</v>
      </c>
      <c r="CR61" s="130"/>
      <c r="CS61" s="130"/>
      <c r="CT61" s="130"/>
      <c r="CU61" s="130"/>
      <c r="CV61" s="130"/>
      <c r="CW61" s="131"/>
    </row>
    <row r="62" spans="1:101" ht="18" customHeight="1">
      <c r="A62" s="27">
        <v>39</v>
      </c>
      <c r="B62" s="28"/>
      <c r="C62" s="53">
        <f>'JOC13_15入力シート'!C63</f>
        <v>0</v>
      </c>
      <c r="D62" s="49"/>
      <c r="E62" s="49"/>
      <c r="F62" s="49"/>
      <c r="G62" s="54">
        <f>'JOC13_15入力シート'!G63</f>
        <v>0</v>
      </c>
      <c r="H62" s="49"/>
      <c r="I62" s="49"/>
      <c r="J62" s="49"/>
      <c r="K62" s="54">
        <f>'JOC13_15入力シート'!K63</f>
        <v>0</v>
      </c>
      <c r="L62" s="49"/>
      <c r="M62" s="49"/>
      <c r="N62" s="49"/>
      <c r="O62" s="52"/>
      <c r="P62" s="56">
        <f>'JOC13_15入力シート'!P63</f>
        <v>0</v>
      </c>
      <c r="Q62" s="221"/>
      <c r="R62" s="221"/>
      <c r="S62" s="221"/>
      <c r="T62" s="221"/>
      <c r="U62" s="221"/>
      <c r="V62" s="221"/>
      <c r="W62" s="58">
        <f>'JOC13_15入力シート'!W63</f>
        <v>0</v>
      </c>
      <c r="X62" s="222"/>
      <c r="Y62" s="222"/>
      <c r="Z62" s="222"/>
      <c r="AA62" s="222"/>
      <c r="AB62" s="222"/>
      <c r="AC62" s="222"/>
      <c r="AD62" s="222"/>
      <c r="AE62" s="223"/>
      <c r="AF62" s="56">
        <f>'JOC13_15入力シート'!AF63</f>
        <v>0</v>
      </c>
      <c r="AG62" s="221"/>
      <c r="AH62" s="221"/>
      <c r="AI62" s="221"/>
      <c r="AJ62" s="221"/>
      <c r="AK62" s="221"/>
      <c r="AL62" s="221"/>
      <c r="AM62" s="221"/>
      <c r="AN62" s="224"/>
      <c r="AO62" s="225">
        <f>'JOC13_15入力シート'!AO63</f>
        <v>0</v>
      </c>
      <c r="AP62" s="52"/>
      <c r="AQ62" s="53">
        <f>'JOC13_15入力シート'!AQ63</f>
        <v>0</v>
      </c>
      <c r="AR62" s="49"/>
      <c r="AS62" s="49"/>
      <c r="AT62" s="54">
        <f>'JOC13_15入力シート'!AT63</f>
        <v>0</v>
      </c>
      <c r="AU62" s="49"/>
      <c r="AV62" s="54">
        <f>'JOC13_15入力シート'!AV63</f>
        <v>0</v>
      </c>
      <c r="AW62" s="52"/>
      <c r="AX62" s="51">
        <f>'JOC13_15入力シート'!AX63</f>
        <v>0</v>
      </c>
      <c r="AY62" s="52"/>
      <c r="AZ62" s="48">
        <f>'JOC13_15入力シート'!AZ63</f>
        <v>0</v>
      </c>
      <c r="BA62" s="49"/>
      <c r="BB62" s="49">
        <f>'JOC13_15入力シート'!BB63</f>
        <v>0</v>
      </c>
      <c r="BC62" s="50"/>
      <c r="BD62" s="51">
        <f>'JOC13_15入力シート'!BD63</f>
        <v>0</v>
      </c>
      <c r="BE62" s="49"/>
      <c r="BF62" s="49">
        <f>'JOC13_15入力シート'!BF63</f>
        <v>0</v>
      </c>
      <c r="BG62" s="52"/>
      <c r="BH62" s="36" t="str">
        <f>'JOC13_15入力シート'!BH63</f>
        <v>A</v>
      </c>
      <c r="BI62" s="37"/>
      <c r="BJ62" s="49">
        <f>'JOC13_15入力シート'!BJ63</f>
        <v>0</v>
      </c>
      <c r="BK62" s="227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21"/>
      <c r="CG62" s="6" t="s">
        <v>29</v>
      </c>
      <c r="CH62" s="129" t="e">
        <f>VLOOKUP("FR1",WORK!K3:L72,2,FALSE)</f>
        <v>#N/A</v>
      </c>
      <c r="CI62" s="130"/>
      <c r="CJ62" s="130"/>
      <c r="CK62" s="130"/>
      <c r="CL62" s="130"/>
      <c r="CM62" s="130"/>
      <c r="CN62" s="130"/>
      <c r="CO62" s="254"/>
      <c r="CP62" s="1">
        <v>59</v>
      </c>
      <c r="CQ62" s="129" t="e">
        <f>VLOOKUP("A59",WORK!$P$3:$Q$72,2,FALSE)</f>
        <v>#N/A</v>
      </c>
      <c r="CR62" s="130"/>
      <c r="CS62" s="130"/>
      <c r="CT62" s="130"/>
      <c r="CU62" s="130"/>
      <c r="CV62" s="130"/>
      <c r="CW62" s="131"/>
    </row>
    <row r="63" spans="1:101" ht="18" customHeight="1">
      <c r="A63" s="27">
        <v>40</v>
      </c>
      <c r="B63" s="28"/>
      <c r="C63" s="53">
        <f>'JOC13_15入力シート'!C64</f>
        <v>0</v>
      </c>
      <c r="D63" s="49"/>
      <c r="E63" s="49"/>
      <c r="F63" s="49"/>
      <c r="G63" s="54">
        <f>'JOC13_15入力シート'!G64</f>
        <v>0</v>
      </c>
      <c r="H63" s="49"/>
      <c r="I63" s="49"/>
      <c r="J63" s="49"/>
      <c r="K63" s="54">
        <f>'JOC13_15入力シート'!K64</f>
        <v>0</v>
      </c>
      <c r="L63" s="49"/>
      <c r="M63" s="49"/>
      <c r="N63" s="49"/>
      <c r="O63" s="52"/>
      <c r="P63" s="56">
        <f>'JOC13_15入力シート'!P64</f>
        <v>0</v>
      </c>
      <c r="Q63" s="221"/>
      <c r="R63" s="221"/>
      <c r="S63" s="221"/>
      <c r="T63" s="221"/>
      <c r="U63" s="221"/>
      <c r="V63" s="221"/>
      <c r="W63" s="58">
        <f>'JOC13_15入力シート'!W64</f>
        <v>0</v>
      </c>
      <c r="X63" s="222"/>
      <c r="Y63" s="222"/>
      <c r="Z63" s="222"/>
      <c r="AA63" s="222"/>
      <c r="AB63" s="222"/>
      <c r="AC63" s="222"/>
      <c r="AD63" s="222"/>
      <c r="AE63" s="223"/>
      <c r="AF63" s="56">
        <f>'JOC13_15入力シート'!AF64</f>
        <v>0</v>
      </c>
      <c r="AG63" s="221"/>
      <c r="AH63" s="221"/>
      <c r="AI63" s="221"/>
      <c r="AJ63" s="221"/>
      <c r="AK63" s="221"/>
      <c r="AL63" s="221"/>
      <c r="AM63" s="221"/>
      <c r="AN63" s="224"/>
      <c r="AO63" s="225">
        <f>'JOC13_15入力シート'!AO64</f>
        <v>0</v>
      </c>
      <c r="AP63" s="52"/>
      <c r="AQ63" s="53">
        <f>'JOC13_15入力シート'!AQ64</f>
        <v>0</v>
      </c>
      <c r="AR63" s="49"/>
      <c r="AS63" s="49"/>
      <c r="AT63" s="54">
        <f>'JOC13_15入力シート'!AT64</f>
        <v>0</v>
      </c>
      <c r="AU63" s="49"/>
      <c r="AV63" s="54">
        <f>'JOC13_15入力シート'!AV64</f>
        <v>0</v>
      </c>
      <c r="AW63" s="52"/>
      <c r="AX63" s="51">
        <f>'JOC13_15入力シート'!AX64</f>
        <v>0</v>
      </c>
      <c r="AY63" s="52"/>
      <c r="AZ63" s="48">
        <f>'JOC13_15入力シート'!AZ64</f>
        <v>0</v>
      </c>
      <c r="BA63" s="49"/>
      <c r="BB63" s="49">
        <f>'JOC13_15入力シート'!BB64</f>
        <v>0</v>
      </c>
      <c r="BC63" s="50"/>
      <c r="BD63" s="51">
        <f>'JOC13_15入力シート'!BD64</f>
        <v>0</v>
      </c>
      <c r="BE63" s="49"/>
      <c r="BF63" s="49">
        <f>'JOC13_15入力シート'!BF64</f>
        <v>0</v>
      </c>
      <c r="BG63" s="52"/>
      <c r="BH63" s="36" t="str">
        <f>'JOC13_15入力シート'!BH64</f>
        <v>A</v>
      </c>
      <c r="BI63" s="37"/>
      <c r="BJ63" s="49">
        <f>'JOC13_15入力シート'!BJ64</f>
        <v>0</v>
      </c>
      <c r="BK63" s="227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25"/>
      <c r="CG63" s="6" t="s">
        <v>30</v>
      </c>
      <c r="CH63" s="129" t="e">
        <f>VLOOKUP("FR2",WORK!K3:L72,2,FALSE)</f>
        <v>#N/A</v>
      </c>
      <c r="CI63" s="130"/>
      <c r="CJ63" s="130"/>
      <c r="CK63" s="130"/>
      <c r="CL63" s="130"/>
      <c r="CM63" s="130"/>
      <c r="CN63" s="130"/>
      <c r="CO63" s="254"/>
      <c r="CP63" s="1">
        <v>60</v>
      </c>
      <c r="CQ63" s="129" t="e">
        <f>VLOOKUP("A60",WORK!$P$3:$Q$72,2,FALSE)</f>
        <v>#N/A</v>
      </c>
      <c r="CR63" s="130"/>
      <c r="CS63" s="130"/>
      <c r="CT63" s="130"/>
      <c r="CU63" s="130"/>
      <c r="CV63" s="130"/>
      <c r="CW63" s="131"/>
    </row>
    <row r="64" spans="1:101" ht="18" customHeight="1">
      <c r="A64" s="27">
        <v>41</v>
      </c>
      <c r="B64" s="28"/>
      <c r="C64" s="53">
        <f>'JOC13_15入力シート'!C65</f>
        <v>0</v>
      </c>
      <c r="D64" s="49"/>
      <c r="E64" s="49"/>
      <c r="F64" s="49"/>
      <c r="G64" s="54">
        <f>'JOC13_15入力シート'!G65</f>
        <v>0</v>
      </c>
      <c r="H64" s="49"/>
      <c r="I64" s="49"/>
      <c r="J64" s="49"/>
      <c r="K64" s="54">
        <f>'JOC13_15入力シート'!K65</f>
        <v>0</v>
      </c>
      <c r="L64" s="49"/>
      <c r="M64" s="49"/>
      <c r="N64" s="49"/>
      <c r="O64" s="52"/>
      <c r="P64" s="56">
        <f>'JOC13_15入力シート'!P65</f>
        <v>0</v>
      </c>
      <c r="Q64" s="221"/>
      <c r="R64" s="221"/>
      <c r="S64" s="221"/>
      <c r="T64" s="221"/>
      <c r="U64" s="221"/>
      <c r="V64" s="221"/>
      <c r="W64" s="58">
        <f>'JOC13_15入力シート'!W65</f>
        <v>0</v>
      </c>
      <c r="X64" s="222"/>
      <c r="Y64" s="222"/>
      <c r="Z64" s="222"/>
      <c r="AA64" s="222"/>
      <c r="AB64" s="222"/>
      <c r="AC64" s="222"/>
      <c r="AD64" s="222"/>
      <c r="AE64" s="223"/>
      <c r="AF64" s="56">
        <f>'JOC13_15入力シート'!AF65</f>
        <v>0</v>
      </c>
      <c r="AG64" s="221"/>
      <c r="AH64" s="221"/>
      <c r="AI64" s="221"/>
      <c r="AJ64" s="221"/>
      <c r="AK64" s="221"/>
      <c r="AL64" s="221"/>
      <c r="AM64" s="221"/>
      <c r="AN64" s="224"/>
      <c r="AO64" s="225">
        <f>'JOC13_15入力シート'!AO65</f>
        <v>0</v>
      </c>
      <c r="AP64" s="52"/>
      <c r="AQ64" s="53">
        <f>'JOC13_15入力シート'!AQ65</f>
        <v>0</v>
      </c>
      <c r="AR64" s="49"/>
      <c r="AS64" s="49"/>
      <c r="AT64" s="54">
        <f>'JOC13_15入力シート'!AT65</f>
        <v>0</v>
      </c>
      <c r="AU64" s="49"/>
      <c r="AV64" s="54">
        <f>'JOC13_15入力シート'!AV65</f>
        <v>0</v>
      </c>
      <c r="AW64" s="52"/>
      <c r="AX64" s="51">
        <f>'JOC13_15入力シート'!AX65</f>
        <v>0</v>
      </c>
      <c r="AY64" s="52"/>
      <c r="AZ64" s="48">
        <f>'JOC13_15入力シート'!AZ65</f>
        <v>0</v>
      </c>
      <c r="BA64" s="49"/>
      <c r="BB64" s="49">
        <f>'JOC13_15入力シート'!BB65</f>
        <v>0</v>
      </c>
      <c r="BC64" s="50"/>
      <c r="BD64" s="51">
        <f>'JOC13_15入力シート'!BD65</f>
        <v>0</v>
      </c>
      <c r="BE64" s="49"/>
      <c r="BF64" s="49">
        <f>'JOC13_15入力シート'!BF65</f>
        <v>0</v>
      </c>
      <c r="BG64" s="52"/>
      <c r="BH64" s="36" t="str">
        <f>'JOC13_15入力シート'!BH65</f>
        <v>A</v>
      </c>
      <c r="BI64" s="37"/>
      <c r="BJ64" s="49">
        <f>'JOC13_15入力シート'!BJ65</f>
        <v>0</v>
      </c>
      <c r="BK64" s="227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21" t="s">
        <v>44</v>
      </c>
      <c r="CG64" s="2">
        <v>1</v>
      </c>
      <c r="CH64" s="238" t="e">
        <f>VLOOKUP("G1",WORK!K3:L72,2,FALSE)</f>
        <v>#N/A</v>
      </c>
      <c r="CI64" s="239"/>
      <c r="CJ64" s="239"/>
      <c r="CK64" s="239"/>
      <c r="CL64" s="239"/>
      <c r="CM64" s="239"/>
      <c r="CN64" s="240"/>
      <c r="CO64" s="254"/>
      <c r="CP64" s="1">
        <v>61</v>
      </c>
      <c r="CQ64" s="129" t="e">
        <f>VLOOKUP("A61",WORK!$P$3:$Q$72,2,FALSE)</f>
        <v>#N/A</v>
      </c>
      <c r="CR64" s="130"/>
      <c r="CS64" s="130"/>
      <c r="CT64" s="130"/>
      <c r="CU64" s="130"/>
      <c r="CV64" s="130"/>
      <c r="CW64" s="131"/>
    </row>
    <row r="65" spans="1:101" ht="18" customHeight="1">
      <c r="A65" s="27">
        <v>42</v>
      </c>
      <c r="B65" s="28"/>
      <c r="C65" s="53">
        <f>'JOC13_15入力シート'!C66</f>
        <v>0</v>
      </c>
      <c r="D65" s="49"/>
      <c r="E65" s="49"/>
      <c r="F65" s="49"/>
      <c r="G65" s="54">
        <f>'JOC13_15入力シート'!G66</f>
        <v>0</v>
      </c>
      <c r="H65" s="49"/>
      <c r="I65" s="49"/>
      <c r="J65" s="49"/>
      <c r="K65" s="54">
        <f>'JOC13_15入力シート'!K66</f>
        <v>0</v>
      </c>
      <c r="L65" s="49"/>
      <c r="M65" s="49"/>
      <c r="N65" s="49"/>
      <c r="O65" s="52"/>
      <c r="P65" s="56">
        <f>'JOC13_15入力シート'!P66</f>
        <v>0</v>
      </c>
      <c r="Q65" s="221"/>
      <c r="R65" s="221"/>
      <c r="S65" s="221"/>
      <c r="T65" s="221"/>
      <c r="U65" s="221"/>
      <c r="V65" s="221"/>
      <c r="W65" s="58">
        <f>'JOC13_15入力シート'!W66</f>
        <v>0</v>
      </c>
      <c r="X65" s="222"/>
      <c r="Y65" s="222"/>
      <c r="Z65" s="222"/>
      <c r="AA65" s="222"/>
      <c r="AB65" s="222"/>
      <c r="AC65" s="222"/>
      <c r="AD65" s="222"/>
      <c r="AE65" s="223"/>
      <c r="AF65" s="56">
        <f>'JOC13_15入力シート'!AF66</f>
        <v>0</v>
      </c>
      <c r="AG65" s="221"/>
      <c r="AH65" s="221"/>
      <c r="AI65" s="221"/>
      <c r="AJ65" s="221"/>
      <c r="AK65" s="221"/>
      <c r="AL65" s="221"/>
      <c r="AM65" s="221"/>
      <c r="AN65" s="224"/>
      <c r="AO65" s="225">
        <f>'JOC13_15入力シート'!AO66</f>
        <v>0</v>
      </c>
      <c r="AP65" s="52"/>
      <c r="AQ65" s="53">
        <f>'JOC13_15入力シート'!AQ66</f>
        <v>0</v>
      </c>
      <c r="AR65" s="49"/>
      <c r="AS65" s="49"/>
      <c r="AT65" s="54">
        <f>'JOC13_15入力シート'!AT66</f>
        <v>0</v>
      </c>
      <c r="AU65" s="49"/>
      <c r="AV65" s="54">
        <f>'JOC13_15入力シート'!AV66</f>
        <v>0</v>
      </c>
      <c r="AW65" s="52"/>
      <c r="AX65" s="51">
        <f>'JOC13_15入力シート'!AX66</f>
        <v>0</v>
      </c>
      <c r="AY65" s="52"/>
      <c r="AZ65" s="48">
        <f>'JOC13_15入力シート'!AZ66</f>
        <v>0</v>
      </c>
      <c r="BA65" s="49"/>
      <c r="BB65" s="49">
        <f>'JOC13_15入力シート'!BB66</f>
        <v>0</v>
      </c>
      <c r="BC65" s="50"/>
      <c r="BD65" s="51">
        <f>'JOC13_15入力シート'!BD66</f>
        <v>0</v>
      </c>
      <c r="BE65" s="49"/>
      <c r="BF65" s="49">
        <f>'JOC13_15入力シート'!BF66</f>
        <v>0</v>
      </c>
      <c r="BG65" s="52"/>
      <c r="BH65" s="36" t="str">
        <f>'JOC13_15入力シート'!BH66</f>
        <v>A</v>
      </c>
      <c r="BI65" s="37"/>
      <c r="BJ65" s="49">
        <f>'JOC13_15入力シート'!BJ66</f>
        <v>0</v>
      </c>
      <c r="BK65" s="227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21"/>
      <c r="CG65" s="1">
        <v>2</v>
      </c>
      <c r="CH65" s="129" t="e">
        <f>VLOOKUP("G2",WORK!K3:L72,2,FALSE)</f>
        <v>#N/A</v>
      </c>
      <c r="CI65" s="130"/>
      <c r="CJ65" s="130"/>
      <c r="CK65" s="130"/>
      <c r="CL65" s="130"/>
      <c r="CM65" s="130"/>
      <c r="CN65" s="131"/>
      <c r="CO65" s="254"/>
      <c r="CP65" s="1">
        <v>62</v>
      </c>
      <c r="CQ65" s="129" t="e">
        <f>VLOOKUP("A62",WORK!$P$3:$Q$72,2,FALSE)</f>
        <v>#N/A</v>
      </c>
      <c r="CR65" s="130"/>
      <c r="CS65" s="130"/>
      <c r="CT65" s="130"/>
      <c r="CU65" s="130"/>
      <c r="CV65" s="130"/>
      <c r="CW65" s="131"/>
    </row>
    <row r="66" spans="1:101" ht="18" customHeight="1">
      <c r="A66" s="27">
        <v>43</v>
      </c>
      <c r="B66" s="28"/>
      <c r="C66" s="53">
        <f>'JOC13_15入力シート'!C67</f>
        <v>0</v>
      </c>
      <c r="D66" s="49"/>
      <c r="E66" s="49"/>
      <c r="F66" s="49"/>
      <c r="G66" s="54">
        <f>'JOC13_15入力シート'!G67</f>
        <v>0</v>
      </c>
      <c r="H66" s="49"/>
      <c r="I66" s="49"/>
      <c r="J66" s="49"/>
      <c r="K66" s="54">
        <f>'JOC13_15入力シート'!K67</f>
        <v>0</v>
      </c>
      <c r="L66" s="49"/>
      <c r="M66" s="49"/>
      <c r="N66" s="49"/>
      <c r="O66" s="52"/>
      <c r="P66" s="56">
        <f>'JOC13_15入力シート'!P67</f>
        <v>0</v>
      </c>
      <c r="Q66" s="221"/>
      <c r="R66" s="221"/>
      <c r="S66" s="221"/>
      <c r="T66" s="221"/>
      <c r="U66" s="221"/>
      <c r="V66" s="221"/>
      <c r="W66" s="58">
        <f>'JOC13_15入力シート'!W67</f>
        <v>0</v>
      </c>
      <c r="X66" s="222"/>
      <c r="Y66" s="222"/>
      <c r="Z66" s="222"/>
      <c r="AA66" s="222"/>
      <c r="AB66" s="222"/>
      <c r="AC66" s="222"/>
      <c r="AD66" s="222"/>
      <c r="AE66" s="223"/>
      <c r="AF66" s="56">
        <f>'JOC13_15入力シート'!AF67</f>
        <v>0</v>
      </c>
      <c r="AG66" s="221"/>
      <c r="AH66" s="221"/>
      <c r="AI66" s="221"/>
      <c r="AJ66" s="221"/>
      <c r="AK66" s="221"/>
      <c r="AL66" s="221"/>
      <c r="AM66" s="221"/>
      <c r="AN66" s="224"/>
      <c r="AO66" s="225">
        <f>'JOC13_15入力シート'!AO67</f>
        <v>0</v>
      </c>
      <c r="AP66" s="52"/>
      <c r="AQ66" s="53">
        <f>'JOC13_15入力シート'!AQ67</f>
        <v>0</v>
      </c>
      <c r="AR66" s="49"/>
      <c r="AS66" s="49"/>
      <c r="AT66" s="54">
        <f>'JOC13_15入力シート'!AT67</f>
        <v>0</v>
      </c>
      <c r="AU66" s="49"/>
      <c r="AV66" s="54">
        <f>'JOC13_15入力シート'!AV67</f>
        <v>0</v>
      </c>
      <c r="AW66" s="52"/>
      <c r="AX66" s="51">
        <f>'JOC13_15入力シート'!AX67</f>
        <v>0</v>
      </c>
      <c r="AY66" s="52"/>
      <c r="AZ66" s="48">
        <f>'JOC13_15入力シート'!AZ67</f>
        <v>0</v>
      </c>
      <c r="BA66" s="49"/>
      <c r="BB66" s="49">
        <f>'JOC13_15入力シート'!BB67</f>
        <v>0</v>
      </c>
      <c r="BC66" s="50"/>
      <c r="BD66" s="51">
        <f>'JOC13_15入力シート'!BD67</f>
        <v>0</v>
      </c>
      <c r="BE66" s="49"/>
      <c r="BF66" s="49">
        <f>'JOC13_15入力シート'!BF67</f>
        <v>0</v>
      </c>
      <c r="BG66" s="52"/>
      <c r="BH66" s="36" t="str">
        <f>'JOC13_15入力シート'!BH67</f>
        <v>A</v>
      </c>
      <c r="BI66" s="37"/>
      <c r="BJ66" s="49">
        <f>'JOC13_15入力シート'!BJ67</f>
        <v>0</v>
      </c>
      <c r="BK66" s="227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21"/>
      <c r="CG66" s="1">
        <v>3</v>
      </c>
      <c r="CH66" s="129" t="e">
        <f>VLOOKUP("G3",WORK!K3:L72,2,FALSE)</f>
        <v>#N/A</v>
      </c>
      <c r="CI66" s="130"/>
      <c r="CJ66" s="130"/>
      <c r="CK66" s="130"/>
      <c r="CL66" s="130"/>
      <c r="CM66" s="130"/>
      <c r="CN66" s="131"/>
      <c r="CO66" s="254"/>
      <c r="CP66" s="1">
        <v>63</v>
      </c>
      <c r="CQ66" s="129" t="e">
        <f>VLOOKUP("A63",WORK!$P$3:$Q$72,2,FALSE)</f>
        <v>#N/A</v>
      </c>
      <c r="CR66" s="130"/>
      <c r="CS66" s="130"/>
      <c r="CT66" s="130"/>
      <c r="CU66" s="130"/>
      <c r="CV66" s="130"/>
      <c r="CW66" s="131"/>
    </row>
    <row r="67" spans="1:101" ht="18" customHeight="1">
      <c r="A67" s="27">
        <v>44</v>
      </c>
      <c r="B67" s="28"/>
      <c r="C67" s="53">
        <f>'JOC13_15入力シート'!C68</f>
        <v>0</v>
      </c>
      <c r="D67" s="49"/>
      <c r="E67" s="49"/>
      <c r="F67" s="49"/>
      <c r="G67" s="54">
        <f>'JOC13_15入力シート'!G68</f>
        <v>0</v>
      </c>
      <c r="H67" s="49"/>
      <c r="I67" s="49"/>
      <c r="J67" s="49"/>
      <c r="K67" s="54">
        <f>'JOC13_15入力シート'!K68</f>
        <v>0</v>
      </c>
      <c r="L67" s="49"/>
      <c r="M67" s="49"/>
      <c r="N67" s="49"/>
      <c r="O67" s="52"/>
      <c r="P67" s="56">
        <f>'JOC13_15入力シート'!P68</f>
        <v>0</v>
      </c>
      <c r="Q67" s="221"/>
      <c r="R67" s="221"/>
      <c r="S67" s="221"/>
      <c r="T67" s="221"/>
      <c r="U67" s="221"/>
      <c r="V67" s="221"/>
      <c r="W67" s="58">
        <f>'JOC13_15入力シート'!W68</f>
        <v>0</v>
      </c>
      <c r="X67" s="222"/>
      <c r="Y67" s="222"/>
      <c r="Z67" s="222"/>
      <c r="AA67" s="222"/>
      <c r="AB67" s="222"/>
      <c r="AC67" s="222"/>
      <c r="AD67" s="222"/>
      <c r="AE67" s="223"/>
      <c r="AF67" s="56">
        <f>'JOC13_15入力シート'!AF68</f>
        <v>0</v>
      </c>
      <c r="AG67" s="221"/>
      <c r="AH67" s="221"/>
      <c r="AI67" s="221"/>
      <c r="AJ67" s="221"/>
      <c r="AK67" s="221"/>
      <c r="AL67" s="221"/>
      <c r="AM67" s="221"/>
      <c r="AN67" s="224"/>
      <c r="AO67" s="225">
        <f>'JOC13_15入力シート'!AO68</f>
        <v>0</v>
      </c>
      <c r="AP67" s="52"/>
      <c r="AQ67" s="53">
        <f>'JOC13_15入力シート'!AQ68</f>
        <v>0</v>
      </c>
      <c r="AR67" s="49"/>
      <c r="AS67" s="49"/>
      <c r="AT67" s="54">
        <f>'JOC13_15入力シート'!AT68</f>
        <v>0</v>
      </c>
      <c r="AU67" s="49"/>
      <c r="AV67" s="54">
        <f>'JOC13_15入力シート'!AV68</f>
        <v>0</v>
      </c>
      <c r="AW67" s="52"/>
      <c r="AX67" s="51">
        <f>'JOC13_15入力シート'!AX68</f>
        <v>0</v>
      </c>
      <c r="AY67" s="52"/>
      <c r="AZ67" s="48">
        <f>'JOC13_15入力シート'!AZ68</f>
        <v>0</v>
      </c>
      <c r="BA67" s="49"/>
      <c r="BB67" s="49">
        <f>'JOC13_15入力シート'!BB68</f>
        <v>0</v>
      </c>
      <c r="BC67" s="50"/>
      <c r="BD67" s="51">
        <f>'JOC13_15入力シート'!BD68</f>
        <v>0</v>
      </c>
      <c r="BE67" s="49"/>
      <c r="BF67" s="49">
        <f>'JOC13_15入力シート'!BF68</f>
        <v>0</v>
      </c>
      <c r="BG67" s="52"/>
      <c r="BH67" s="36" t="str">
        <f>'JOC13_15入力シート'!BH68</f>
        <v>A</v>
      </c>
      <c r="BI67" s="37"/>
      <c r="BJ67" s="49">
        <f>'JOC13_15入力シート'!BJ68</f>
        <v>0</v>
      </c>
      <c r="BK67" s="227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21"/>
      <c r="CG67" s="1">
        <v>4</v>
      </c>
      <c r="CH67" s="129" t="e">
        <f>VLOOKUP("G4",WORK!K3:L72,2,FALSE)</f>
        <v>#N/A</v>
      </c>
      <c r="CI67" s="130"/>
      <c r="CJ67" s="130"/>
      <c r="CK67" s="130"/>
      <c r="CL67" s="130"/>
      <c r="CM67" s="130"/>
      <c r="CN67" s="131"/>
      <c r="CO67" s="254"/>
      <c r="CP67" s="1">
        <v>64</v>
      </c>
      <c r="CQ67" s="129" t="e">
        <f>VLOOKUP("A64",WORK!$P$3:$Q$72,2,FALSE)</f>
        <v>#N/A</v>
      </c>
      <c r="CR67" s="130"/>
      <c r="CS67" s="130"/>
      <c r="CT67" s="130"/>
      <c r="CU67" s="130"/>
      <c r="CV67" s="130"/>
      <c r="CW67" s="131"/>
    </row>
    <row r="68" spans="1:101" ht="18" customHeight="1">
      <c r="A68" s="27">
        <v>45</v>
      </c>
      <c r="B68" s="28"/>
      <c r="C68" s="53">
        <f>'JOC13_15入力シート'!C69</f>
        <v>0</v>
      </c>
      <c r="D68" s="49"/>
      <c r="E68" s="49"/>
      <c r="F68" s="49"/>
      <c r="G68" s="54">
        <f>'JOC13_15入力シート'!G69</f>
        <v>0</v>
      </c>
      <c r="H68" s="49"/>
      <c r="I68" s="49"/>
      <c r="J68" s="49"/>
      <c r="K68" s="54">
        <f>'JOC13_15入力シート'!K69</f>
        <v>0</v>
      </c>
      <c r="L68" s="49"/>
      <c r="M68" s="49"/>
      <c r="N68" s="49"/>
      <c r="O68" s="52"/>
      <c r="P68" s="56">
        <f>'JOC13_15入力シート'!P69</f>
        <v>0</v>
      </c>
      <c r="Q68" s="221"/>
      <c r="R68" s="221"/>
      <c r="S68" s="221"/>
      <c r="T68" s="221"/>
      <c r="U68" s="221"/>
      <c r="V68" s="221"/>
      <c r="W68" s="58">
        <f>'JOC13_15入力シート'!W69</f>
        <v>0</v>
      </c>
      <c r="X68" s="222"/>
      <c r="Y68" s="222"/>
      <c r="Z68" s="222"/>
      <c r="AA68" s="222"/>
      <c r="AB68" s="222"/>
      <c r="AC68" s="222"/>
      <c r="AD68" s="222"/>
      <c r="AE68" s="223"/>
      <c r="AF68" s="56">
        <f>'JOC13_15入力シート'!AF69</f>
        <v>0</v>
      </c>
      <c r="AG68" s="221"/>
      <c r="AH68" s="221"/>
      <c r="AI68" s="221"/>
      <c r="AJ68" s="221"/>
      <c r="AK68" s="221"/>
      <c r="AL68" s="221"/>
      <c r="AM68" s="221"/>
      <c r="AN68" s="224"/>
      <c r="AO68" s="225">
        <f>'JOC13_15入力シート'!AO69</f>
        <v>0</v>
      </c>
      <c r="AP68" s="52"/>
      <c r="AQ68" s="53">
        <f>'JOC13_15入力シート'!AQ69</f>
        <v>0</v>
      </c>
      <c r="AR68" s="49"/>
      <c r="AS68" s="49"/>
      <c r="AT68" s="54">
        <f>'JOC13_15入力シート'!AT69</f>
        <v>0</v>
      </c>
      <c r="AU68" s="49"/>
      <c r="AV68" s="54">
        <f>'JOC13_15入力シート'!AV69</f>
        <v>0</v>
      </c>
      <c r="AW68" s="52"/>
      <c r="AX68" s="51">
        <f>'JOC13_15入力シート'!AX69</f>
        <v>0</v>
      </c>
      <c r="AY68" s="52"/>
      <c r="AZ68" s="48">
        <f>'JOC13_15入力シート'!AZ69</f>
        <v>0</v>
      </c>
      <c r="BA68" s="49"/>
      <c r="BB68" s="49">
        <f>'JOC13_15入力シート'!BB69</f>
        <v>0</v>
      </c>
      <c r="BC68" s="50"/>
      <c r="BD68" s="51">
        <f>'JOC13_15入力シート'!BD69</f>
        <v>0</v>
      </c>
      <c r="BE68" s="49"/>
      <c r="BF68" s="49">
        <f>'JOC13_15入力シート'!BF69</f>
        <v>0</v>
      </c>
      <c r="BG68" s="52"/>
      <c r="BH68" s="36" t="str">
        <f>'JOC13_15入力シート'!BH69</f>
        <v>A</v>
      </c>
      <c r="BI68" s="37"/>
      <c r="BJ68" s="49">
        <f>'JOC13_15入力シート'!BJ69</f>
        <v>0</v>
      </c>
      <c r="BK68" s="227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21"/>
      <c r="CG68" s="1">
        <v>5</v>
      </c>
      <c r="CH68" s="129" t="e">
        <f>VLOOKUP("G5",WORK!K3:L72,2,FALSE)</f>
        <v>#N/A</v>
      </c>
      <c r="CI68" s="130"/>
      <c r="CJ68" s="130"/>
      <c r="CK68" s="130"/>
      <c r="CL68" s="130"/>
      <c r="CM68" s="130"/>
      <c r="CN68" s="130"/>
      <c r="CO68" s="254"/>
      <c r="CP68" s="1">
        <v>65</v>
      </c>
      <c r="CQ68" s="129" t="e">
        <f>VLOOKUP("A65",WORK!$P$3:$Q$72,2,FALSE)</f>
        <v>#N/A</v>
      </c>
      <c r="CR68" s="130"/>
      <c r="CS68" s="130"/>
      <c r="CT68" s="130"/>
      <c r="CU68" s="130"/>
      <c r="CV68" s="130"/>
      <c r="CW68" s="131"/>
    </row>
    <row r="69" spans="1:101" ht="18" customHeight="1">
      <c r="A69" s="27">
        <v>46</v>
      </c>
      <c r="B69" s="28"/>
      <c r="C69" s="53">
        <f>'JOC13_15入力シート'!C70</f>
        <v>0</v>
      </c>
      <c r="D69" s="49"/>
      <c r="E69" s="49"/>
      <c r="F69" s="49"/>
      <c r="G69" s="54">
        <f>'JOC13_15入力シート'!G70</f>
        <v>0</v>
      </c>
      <c r="H69" s="49"/>
      <c r="I69" s="49"/>
      <c r="J69" s="49"/>
      <c r="K69" s="54">
        <f>'JOC13_15入力シート'!K70</f>
        <v>0</v>
      </c>
      <c r="L69" s="49"/>
      <c r="M69" s="49"/>
      <c r="N69" s="49"/>
      <c r="O69" s="52"/>
      <c r="P69" s="56">
        <f>'JOC13_15入力シート'!P70</f>
        <v>0</v>
      </c>
      <c r="Q69" s="221"/>
      <c r="R69" s="221"/>
      <c r="S69" s="221"/>
      <c r="T69" s="221"/>
      <c r="U69" s="221"/>
      <c r="V69" s="221"/>
      <c r="W69" s="58">
        <f>'JOC13_15入力シート'!W70</f>
        <v>0</v>
      </c>
      <c r="X69" s="222"/>
      <c r="Y69" s="222"/>
      <c r="Z69" s="222"/>
      <c r="AA69" s="222"/>
      <c r="AB69" s="222"/>
      <c r="AC69" s="222"/>
      <c r="AD69" s="222"/>
      <c r="AE69" s="223"/>
      <c r="AF69" s="56">
        <f>'JOC13_15入力シート'!AF70</f>
        <v>0</v>
      </c>
      <c r="AG69" s="221"/>
      <c r="AH69" s="221"/>
      <c r="AI69" s="221"/>
      <c r="AJ69" s="221"/>
      <c r="AK69" s="221"/>
      <c r="AL69" s="221"/>
      <c r="AM69" s="221"/>
      <c r="AN69" s="224"/>
      <c r="AO69" s="225">
        <f>'JOC13_15入力シート'!AO70</f>
        <v>0</v>
      </c>
      <c r="AP69" s="52"/>
      <c r="AQ69" s="53">
        <f>'JOC13_15入力シート'!AQ70</f>
        <v>0</v>
      </c>
      <c r="AR69" s="49"/>
      <c r="AS69" s="49"/>
      <c r="AT69" s="54">
        <f>'JOC13_15入力シート'!AT70</f>
        <v>0</v>
      </c>
      <c r="AU69" s="49"/>
      <c r="AV69" s="54">
        <f>'JOC13_15入力シート'!AV70</f>
        <v>0</v>
      </c>
      <c r="AW69" s="52"/>
      <c r="AX69" s="51">
        <f>'JOC13_15入力シート'!AX70</f>
        <v>0</v>
      </c>
      <c r="AY69" s="52"/>
      <c r="AZ69" s="48">
        <f>'JOC13_15入力シート'!AZ70</f>
        <v>0</v>
      </c>
      <c r="BA69" s="49"/>
      <c r="BB69" s="49">
        <f>'JOC13_15入力シート'!BB70</f>
        <v>0</v>
      </c>
      <c r="BC69" s="50"/>
      <c r="BD69" s="51">
        <f>'JOC13_15入力シート'!BD70</f>
        <v>0</v>
      </c>
      <c r="BE69" s="49"/>
      <c r="BF69" s="49">
        <f>'JOC13_15入力シート'!BF70</f>
        <v>0</v>
      </c>
      <c r="BG69" s="52"/>
      <c r="BH69" s="36" t="str">
        <f>'JOC13_15入力シート'!BH70</f>
        <v>A</v>
      </c>
      <c r="BI69" s="37"/>
      <c r="BJ69" s="49">
        <f>'JOC13_15入力シート'!BJ70</f>
        <v>0</v>
      </c>
      <c r="BK69" s="227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21"/>
      <c r="CG69" s="1">
        <v>6</v>
      </c>
      <c r="CH69" s="129" t="e">
        <f>VLOOKUP("G6",WORK!K3:L72,2,FALSE)</f>
        <v>#N/A</v>
      </c>
      <c r="CI69" s="130"/>
      <c r="CJ69" s="130"/>
      <c r="CK69" s="130"/>
      <c r="CL69" s="130"/>
      <c r="CM69" s="130"/>
      <c r="CN69" s="130"/>
      <c r="CO69" s="254"/>
      <c r="CP69" s="1">
        <v>66</v>
      </c>
      <c r="CQ69" s="129" t="e">
        <f>VLOOKUP("A66",WORK!$P$3:$Q$72,2,FALSE)</f>
        <v>#N/A</v>
      </c>
      <c r="CR69" s="130"/>
      <c r="CS69" s="130"/>
      <c r="CT69" s="130"/>
      <c r="CU69" s="130"/>
      <c r="CV69" s="130"/>
      <c r="CW69" s="131"/>
    </row>
    <row r="70" spans="1:101" ht="18" customHeight="1">
      <c r="A70" s="27">
        <v>47</v>
      </c>
      <c r="B70" s="28"/>
      <c r="C70" s="53">
        <f>'JOC13_15入力シート'!C71</f>
        <v>0</v>
      </c>
      <c r="D70" s="49"/>
      <c r="E70" s="49"/>
      <c r="F70" s="49"/>
      <c r="G70" s="54">
        <f>'JOC13_15入力シート'!G71</f>
        <v>0</v>
      </c>
      <c r="H70" s="49"/>
      <c r="I70" s="49"/>
      <c r="J70" s="49"/>
      <c r="K70" s="54">
        <f>'JOC13_15入力シート'!K71</f>
        <v>0</v>
      </c>
      <c r="L70" s="49"/>
      <c r="M70" s="49"/>
      <c r="N70" s="49"/>
      <c r="O70" s="52"/>
      <c r="P70" s="56">
        <f>'JOC13_15入力シート'!P71</f>
        <v>0</v>
      </c>
      <c r="Q70" s="221"/>
      <c r="R70" s="221"/>
      <c r="S70" s="221"/>
      <c r="T70" s="221"/>
      <c r="U70" s="221"/>
      <c r="V70" s="221"/>
      <c r="W70" s="58">
        <f>'JOC13_15入力シート'!W71</f>
        <v>0</v>
      </c>
      <c r="X70" s="222"/>
      <c r="Y70" s="222"/>
      <c r="Z70" s="222"/>
      <c r="AA70" s="222"/>
      <c r="AB70" s="222"/>
      <c r="AC70" s="222"/>
      <c r="AD70" s="222"/>
      <c r="AE70" s="223"/>
      <c r="AF70" s="56">
        <f>'JOC13_15入力シート'!AF71</f>
        <v>0</v>
      </c>
      <c r="AG70" s="221"/>
      <c r="AH70" s="221"/>
      <c r="AI70" s="221"/>
      <c r="AJ70" s="221"/>
      <c r="AK70" s="221"/>
      <c r="AL70" s="221"/>
      <c r="AM70" s="221"/>
      <c r="AN70" s="224"/>
      <c r="AO70" s="225">
        <f>'JOC13_15入力シート'!AO71</f>
        <v>0</v>
      </c>
      <c r="AP70" s="52"/>
      <c r="AQ70" s="53">
        <f>'JOC13_15入力シート'!AQ71</f>
        <v>0</v>
      </c>
      <c r="AR70" s="49"/>
      <c r="AS70" s="49"/>
      <c r="AT70" s="54">
        <f>'JOC13_15入力シート'!AT71</f>
        <v>0</v>
      </c>
      <c r="AU70" s="49"/>
      <c r="AV70" s="54">
        <f>'JOC13_15入力シート'!AV71</f>
        <v>0</v>
      </c>
      <c r="AW70" s="52"/>
      <c r="AX70" s="51">
        <f>'JOC13_15入力シート'!AX71</f>
        <v>0</v>
      </c>
      <c r="AY70" s="52"/>
      <c r="AZ70" s="48">
        <f>'JOC13_15入力シート'!AZ71</f>
        <v>0</v>
      </c>
      <c r="BA70" s="49"/>
      <c r="BB70" s="49">
        <f>'JOC13_15入力シート'!BB71</f>
        <v>0</v>
      </c>
      <c r="BC70" s="50"/>
      <c r="BD70" s="51">
        <f>'JOC13_15入力シート'!BD71</f>
        <v>0</v>
      </c>
      <c r="BE70" s="49"/>
      <c r="BF70" s="49">
        <f>'JOC13_15入力シート'!BF71</f>
        <v>0</v>
      </c>
      <c r="BG70" s="52"/>
      <c r="BH70" s="36" t="str">
        <f>'JOC13_15入力シート'!BH71</f>
        <v>A</v>
      </c>
      <c r="BI70" s="37"/>
      <c r="BJ70" s="49">
        <f>'JOC13_15入力シート'!BJ71</f>
        <v>0</v>
      </c>
      <c r="BK70" s="227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21"/>
      <c r="CG70" s="1">
        <v>7</v>
      </c>
      <c r="CH70" s="129" t="e">
        <f>VLOOKUP("G7",WORK!K3:L72,2,FALSE)</f>
        <v>#N/A</v>
      </c>
      <c r="CI70" s="130"/>
      <c r="CJ70" s="130"/>
      <c r="CK70" s="130"/>
      <c r="CL70" s="130"/>
      <c r="CM70" s="130"/>
      <c r="CN70" s="130"/>
      <c r="CO70" s="254"/>
      <c r="CP70" s="1">
        <v>67</v>
      </c>
      <c r="CQ70" s="129" t="e">
        <f>VLOOKUP("A67",WORK!$P$3:$Q$72,2,FALSE)</f>
        <v>#N/A</v>
      </c>
      <c r="CR70" s="130"/>
      <c r="CS70" s="130"/>
      <c r="CT70" s="130"/>
      <c r="CU70" s="130"/>
      <c r="CV70" s="130"/>
      <c r="CW70" s="131"/>
    </row>
    <row r="71" spans="1:101" ht="18" customHeight="1">
      <c r="A71" s="27">
        <v>48</v>
      </c>
      <c r="B71" s="28"/>
      <c r="C71" s="53">
        <f>'JOC13_15入力シート'!C72</f>
        <v>0</v>
      </c>
      <c r="D71" s="49"/>
      <c r="E71" s="49"/>
      <c r="F71" s="49"/>
      <c r="G71" s="54">
        <f>'JOC13_15入力シート'!G72</f>
        <v>0</v>
      </c>
      <c r="H71" s="49"/>
      <c r="I71" s="49"/>
      <c r="J71" s="49"/>
      <c r="K71" s="54">
        <f>'JOC13_15入力シート'!K72</f>
        <v>0</v>
      </c>
      <c r="L71" s="49"/>
      <c r="M71" s="49"/>
      <c r="N71" s="49"/>
      <c r="O71" s="52"/>
      <c r="P71" s="56">
        <f>'JOC13_15入力シート'!P72</f>
        <v>0</v>
      </c>
      <c r="Q71" s="221"/>
      <c r="R71" s="221"/>
      <c r="S71" s="221"/>
      <c r="T71" s="221"/>
      <c r="U71" s="221"/>
      <c r="V71" s="221"/>
      <c r="W71" s="58">
        <f>'JOC13_15入力シート'!W72</f>
        <v>0</v>
      </c>
      <c r="X71" s="222"/>
      <c r="Y71" s="222"/>
      <c r="Z71" s="222"/>
      <c r="AA71" s="222"/>
      <c r="AB71" s="222"/>
      <c r="AC71" s="222"/>
      <c r="AD71" s="222"/>
      <c r="AE71" s="223"/>
      <c r="AF71" s="56">
        <f>'JOC13_15入力シート'!AF72</f>
        <v>0</v>
      </c>
      <c r="AG71" s="221"/>
      <c r="AH71" s="221"/>
      <c r="AI71" s="221"/>
      <c r="AJ71" s="221"/>
      <c r="AK71" s="221"/>
      <c r="AL71" s="221"/>
      <c r="AM71" s="221"/>
      <c r="AN71" s="224"/>
      <c r="AO71" s="225">
        <f>'JOC13_15入力シート'!AO72</f>
        <v>0</v>
      </c>
      <c r="AP71" s="52"/>
      <c r="AQ71" s="53">
        <f>'JOC13_15入力シート'!AQ72</f>
        <v>0</v>
      </c>
      <c r="AR71" s="49"/>
      <c r="AS71" s="49"/>
      <c r="AT71" s="54">
        <f>'JOC13_15入力シート'!AT72</f>
        <v>0</v>
      </c>
      <c r="AU71" s="49"/>
      <c r="AV71" s="54">
        <f>'JOC13_15入力シート'!AV72</f>
        <v>0</v>
      </c>
      <c r="AW71" s="52"/>
      <c r="AX71" s="51">
        <f>'JOC13_15入力シート'!AX72</f>
        <v>0</v>
      </c>
      <c r="AY71" s="52"/>
      <c r="AZ71" s="48">
        <f>'JOC13_15入力シート'!AZ72</f>
        <v>0</v>
      </c>
      <c r="BA71" s="49"/>
      <c r="BB71" s="49">
        <f>'JOC13_15入力シート'!BB72</f>
        <v>0</v>
      </c>
      <c r="BC71" s="50"/>
      <c r="BD71" s="51">
        <f>'JOC13_15入力シート'!BD72</f>
        <v>0</v>
      </c>
      <c r="BE71" s="49"/>
      <c r="BF71" s="49">
        <f>'JOC13_15入力シート'!BF72</f>
        <v>0</v>
      </c>
      <c r="BG71" s="52"/>
      <c r="BH71" s="36" t="str">
        <f>'JOC13_15入力シート'!BH72</f>
        <v>A</v>
      </c>
      <c r="BI71" s="37"/>
      <c r="BJ71" s="49">
        <f>'JOC13_15入力シート'!BJ72</f>
        <v>0</v>
      </c>
      <c r="BK71" s="227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21"/>
      <c r="CG71" s="1">
        <v>8</v>
      </c>
      <c r="CH71" s="129" t="e">
        <f>VLOOKUP("G8",WORK!K3:L72,2,FALSE)</f>
        <v>#N/A</v>
      </c>
      <c r="CI71" s="130"/>
      <c r="CJ71" s="130"/>
      <c r="CK71" s="130"/>
      <c r="CL71" s="130"/>
      <c r="CM71" s="130"/>
      <c r="CN71" s="130"/>
      <c r="CO71" s="254"/>
      <c r="CP71" s="1">
        <v>68</v>
      </c>
      <c r="CQ71" s="129" t="e">
        <f>VLOOKUP("A68",WORK!$P$3:$Q$72,2,FALSE)</f>
        <v>#N/A</v>
      </c>
      <c r="CR71" s="130"/>
      <c r="CS71" s="130"/>
      <c r="CT71" s="130"/>
      <c r="CU71" s="130"/>
      <c r="CV71" s="130"/>
      <c r="CW71" s="131"/>
    </row>
    <row r="72" spans="1:101" ht="18" customHeight="1">
      <c r="A72" s="27">
        <v>49</v>
      </c>
      <c r="B72" s="28"/>
      <c r="C72" s="53">
        <f>'JOC13_15入力シート'!C73</f>
        <v>0</v>
      </c>
      <c r="D72" s="49"/>
      <c r="E72" s="49"/>
      <c r="F72" s="49"/>
      <c r="G72" s="54">
        <f>'JOC13_15入力シート'!G73</f>
        <v>0</v>
      </c>
      <c r="H72" s="49"/>
      <c r="I72" s="49"/>
      <c r="J72" s="49"/>
      <c r="K72" s="54">
        <f>'JOC13_15入力シート'!K73</f>
        <v>0</v>
      </c>
      <c r="L72" s="49"/>
      <c r="M72" s="49"/>
      <c r="N72" s="49"/>
      <c r="O72" s="52"/>
      <c r="P72" s="56">
        <f>'JOC13_15入力シート'!P73</f>
        <v>0</v>
      </c>
      <c r="Q72" s="221"/>
      <c r="R72" s="221"/>
      <c r="S72" s="221"/>
      <c r="T72" s="221"/>
      <c r="U72" s="221"/>
      <c r="V72" s="221"/>
      <c r="W72" s="58">
        <f>'JOC13_15入力シート'!W73</f>
        <v>0</v>
      </c>
      <c r="X72" s="222"/>
      <c r="Y72" s="222"/>
      <c r="Z72" s="222"/>
      <c r="AA72" s="222"/>
      <c r="AB72" s="222"/>
      <c r="AC72" s="222"/>
      <c r="AD72" s="222"/>
      <c r="AE72" s="223"/>
      <c r="AF72" s="56">
        <f>'JOC13_15入力シート'!AF73</f>
        <v>0</v>
      </c>
      <c r="AG72" s="221"/>
      <c r="AH72" s="221"/>
      <c r="AI72" s="221"/>
      <c r="AJ72" s="221"/>
      <c r="AK72" s="221"/>
      <c r="AL72" s="221"/>
      <c r="AM72" s="221"/>
      <c r="AN72" s="224"/>
      <c r="AO72" s="225">
        <f>'JOC13_15入力シート'!AO73</f>
        <v>0</v>
      </c>
      <c r="AP72" s="52"/>
      <c r="AQ72" s="53">
        <f>'JOC13_15入力シート'!AQ73</f>
        <v>0</v>
      </c>
      <c r="AR72" s="49"/>
      <c r="AS72" s="49"/>
      <c r="AT72" s="54">
        <f>'JOC13_15入力シート'!AT73</f>
        <v>0</v>
      </c>
      <c r="AU72" s="49"/>
      <c r="AV72" s="54">
        <f>'JOC13_15入力シート'!AV73</f>
        <v>0</v>
      </c>
      <c r="AW72" s="52"/>
      <c r="AX72" s="51">
        <f>'JOC13_15入力シート'!AX73</f>
        <v>0</v>
      </c>
      <c r="AY72" s="52"/>
      <c r="AZ72" s="48">
        <f>'JOC13_15入力シート'!AZ73</f>
        <v>0</v>
      </c>
      <c r="BA72" s="49"/>
      <c r="BB72" s="49">
        <f>'JOC13_15入力シート'!BB73</f>
        <v>0</v>
      </c>
      <c r="BC72" s="50"/>
      <c r="BD72" s="51">
        <f>'JOC13_15入力シート'!BD73</f>
        <v>0</v>
      </c>
      <c r="BE72" s="49"/>
      <c r="BF72" s="49">
        <f>'JOC13_15入力シート'!BF73</f>
        <v>0</v>
      </c>
      <c r="BG72" s="52"/>
      <c r="BH72" s="36" t="str">
        <f>'JOC13_15入力シート'!BH73</f>
        <v>A</v>
      </c>
      <c r="BI72" s="37"/>
      <c r="BJ72" s="49">
        <f>'JOC13_15入力シート'!BJ73</f>
        <v>0</v>
      </c>
      <c r="BK72" s="227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21"/>
      <c r="CG72" s="6" t="s">
        <v>29</v>
      </c>
      <c r="CH72" s="129" t="e">
        <f>VLOOKUP("GR1",WORK!K3:L72,2,FALSE)</f>
        <v>#N/A</v>
      </c>
      <c r="CI72" s="130"/>
      <c r="CJ72" s="130"/>
      <c r="CK72" s="130"/>
      <c r="CL72" s="130"/>
      <c r="CM72" s="130"/>
      <c r="CN72" s="130"/>
      <c r="CO72" s="254"/>
      <c r="CP72" s="1">
        <v>69</v>
      </c>
      <c r="CQ72" s="129" t="e">
        <f>VLOOKUP("A69",WORK!$P$3:$Q$72,2,FALSE)</f>
        <v>#N/A</v>
      </c>
      <c r="CR72" s="130"/>
      <c r="CS72" s="130"/>
      <c r="CT72" s="130"/>
      <c r="CU72" s="130"/>
      <c r="CV72" s="130"/>
      <c r="CW72" s="131"/>
    </row>
    <row r="73" spans="1:101" ht="18" customHeight="1" thickBot="1">
      <c r="A73" s="27">
        <v>50</v>
      </c>
      <c r="B73" s="28"/>
      <c r="C73" s="53">
        <f>'JOC13_15入力シート'!C74</f>
        <v>0</v>
      </c>
      <c r="D73" s="49"/>
      <c r="E73" s="49"/>
      <c r="F73" s="49"/>
      <c r="G73" s="54">
        <f>'JOC13_15入力シート'!G74</f>
        <v>0</v>
      </c>
      <c r="H73" s="49"/>
      <c r="I73" s="49"/>
      <c r="J73" s="49"/>
      <c r="K73" s="54">
        <f>'JOC13_15入力シート'!K74</f>
        <v>0</v>
      </c>
      <c r="L73" s="49"/>
      <c r="M73" s="49"/>
      <c r="N73" s="49"/>
      <c r="O73" s="52"/>
      <c r="P73" s="56">
        <f>'JOC13_15入力シート'!P74</f>
        <v>0</v>
      </c>
      <c r="Q73" s="221"/>
      <c r="R73" s="221"/>
      <c r="S73" s="221"/>
      <c r="T73" s="221"/>
      <c r="U73" s="221"/>
      <c r="V73" s="221"/>
      <c r="W73" s="58">
        <f>'JOC13_15入力シート'!W74</f>
        <v>0</v>
      </c>
      <c r="X73" s="222"/>
      <c r="Y73" s="222"/>
      <c r="Z73" s="222"/>
      <c r="AA73" s="222"/>
      <c r="AB73" s="222"/>
      <c r="AC73" s="222"/>
      <c r="AD73" s="222"/>
      <c r="AE73" s="223"/>
      <c r="AF73" s="56">
        <f>'JOC13_15入力シート'!AF74</f>
        <v>0</v>
      </c>
      <c r="AG73" s="221"/>
      <c r="AH73" s="221"/>
      <c r="AI73" s="221"/>
      <c r="AJ73" s="221"/>
      <c r="AK73" s="221"/>
      <c r="AL73" s="221"/>
      <c r="AM73" s="221"/>
      <c r="AN73" s="224"/>
      <c r="AO73" s="225">
        <f>'JOC13_15入力シート'!AO74</f>
        <v>0</v>
      </c>
      <c r="AP73" s="52"/>
      <c r="AQ73" s="53">
        <f>'JOC13_15入力シート'!AQ74</f>
        <v>0</v>
      </c>
      <c r="AR73" s="49"/>
      <c r="AS73" s="49"/>
      <c r="AT73" s="54">
        <f>'JOC13_15入力シート'!AT74</f>
        <v>0</v>
      </c>
      <c r="AU73" s="49"/>
      <c r="AV73" s="54">
        <f>'JOC13_15入力シート'!AV74</f>
        <v>0</v>
      </c>
      <c r="AW73" s="52"/>
      <c r="AX73" s="51">
        <f>'JOC13_15入力シート'!AX74</f>
        <v>0</v>
      </c>
      <c r="AY73" s="52"/>
      <c r="AZ73" s="48">
        <f>'JOC13_15入力シート'!AZ74</f>
        <v>0</v>
      </c>
      <c r="BA73" s="49"/>
      <c r="BB73" s="49">
        <f>'JOC13_15入力シート'!BB74</f>
        <v>0</v>
      </c>
      <c r="BC73" s="50"/>
      <c r="BD73" s="51">
        <f>'JOC13_15入力シート'!BD74</f>
        <v>0</v>
      </c>
      <c r="BE73" s="49"/>
      <c r="BF73" s="49">
        <f>'JOC13_15入力シート'!BF74</f>
        <v>0</v>
      </c>
      <c r="BG73" s="52"/>
      <c r="BH73" s="36" t="str">
        <f>'JOC13_15入力シート'!BH74</f>
        <v>A</v>
      </c>
      <c r="BI73" s="37"/>
      <c r="BJ73" s="49">
        <f>'JOC13_15入力シート'!BJ74</f>
        <v>0</v>
      </c>
      <c r="BK73" s="227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243"/>
      <c r="CG73" s="8" t="s">
        <v>30</v>
      </c>
      <c r="CH73" s="244" t="e">
        <f>VLOOKUP("GR2",WORK!K3:L72,2,FALSE)</f>
        <v>#N/A</v>
      </c>
      <c r="CI73" s="245"/>
      <c r="CJ73" s="245"/>
      <c r="CK73" s="245"/>
      <c r="CL73" s="245"/>
      <c r="CM73" s="245"/>
      <c r="CN73" s="245"/>
      <c r="CO73" s="255"/>
      <c r="CP73" s="5">
        <v>70</v>
      </c>
      <c r="CQ73" s="244" t="e">
        <f>VLOOKUP("A70",WORK!$P$3:$Q$72,2,FALSE)</f>
        <v>#N/A</v>
      </c>
      <c r="CR73" s="245"/>
      <c r="CS73" s="245"/>
      <c r="CT73" s="245"/>
      <c r="CU73" s="245"/>
      <c r="CV73" s="245"/>
      <c r="CW73" s="246"/>
    </row>
    <row r="74" spans="1:101" ht="18" customHeight="1">
      <c r="A74" s="27">
        <v>51</v>
      </c>
      <c r="B74" s="28"/>
      <c r="C74" s="53">
        <f>'JOC13_15入力シート'!C75</f>
        <v>0</v>
      </c>
      <c r="D74" s="49"/>
      <c r="E74" s="49"/>
      <c r="F74" s="49"/>
      <c r="G74" s="54">
        <f>'JOC13_15入力シート'!G75</f>
        <v>0</v>
      </c>
      <c r="H74" s="49"/>
      <c r="I74" s="49"/>
      <c r="J74" s="49"/>
      <c r="K74" s="54">
        <f>'JOC13_15入力シート'!K75</f>
        <v>0</v>
      </c>
      <c r="L74" s="49"/>
      <c r="M74" s="49"/>
      <c r="N74" s="49"/>
      <c r="O74" s="52"/>
      <c r="P74" s="56">
        <f>'JOC13_15入力シート'!P75</f>
        <v>0</v>
      </c>
      <c r="Q74" s="221"/>
      <c r="R74" s="221"/>
      <c r="S74" s="221"/>
      <c r="T74" s="221"/>
      <c r="U74" s="221"/>
      <c r="V74" s="221"/>
      <c r="W74" s="58">
        <f>'JOC13_15入力シート'!W75</f>
        <v>0</v>
      </c>
      <c r="X74" s="222"/>
      <c r="Y74" s="222"/>
      <c r="Z74" s="222"/>
      <c r="AA74" s="222"/>
      <c r="AB74" s="222"/>
      <c r="AC74" s="222"/>
      <c r="AD74" s="222"/>
      <c r="AE74" s="223"/>
      <c r="AF74" s="56">
        <f>'JOC13_15入力シート'!AF75</f>
        <v>0</v>
      </c>
      <c r="AG74" s="221"/>
      <c r="AH74" s="221"/>
      <c r="AI74" s="221"/>
      <c r="AJ74" s="221"/>
      <c r="AK74" s="221"/>
      <c r="AL74" s="221"/>
      <c r="AM74" s="221"/>
      <c r="AN74" s="224"/>
      <c r="AO74" s="225">
        <f>'JOC13_15入力シート'!AO75</f>
        <v>0</v>
      </c>
      <c r="AP74" s="52"/>
      <c r="AQ74" s="53">
        <f>'JOC13_15入力シート'!AQ75</f>
        <v>0</v>
      </c>
      <c r="AR74" s="49"/>
      <c r="AS74" s="49"/>
      <c r="AT74" s="54">
        <f>'JOC13_15入力シート'!AT75</f>
        <v>0</v>
      </c>
      <c r="AU74" s="49"/>
      <c r="AV74" s="54">
        <f>'JOC13_15入力シート'!AV75</f>
        <v>0</v>
      </c>
      <c r="AW74" s="52"/>
      <c r="AX74" s="51">
        <f>'JOC13_15入力シート'!AX75</f>
        <v>0</v>
      </c>
      <c r="AY74" s="52"/>
      <c r="AZ74" s="48">
        <f>'JOC13_15入力シート'!AZ75</f>
        <v>0</v>
      </c>
      <c r="BA74" s="49"/>
      <c r="BB74" s="49">
        <f>'JOC13_15入力シート'!BB75</f>
        <v>0</v>
      </c>
      <c r="BC74" s="50"/>
      <c r="BD74" s="51">
        <f>'JOC13_15入力シート'!BD75</f>
        <v>0</v>
      </c>
      <c r="BE74" s="49"/>
      <c r="BF74" s="49">
        <f>'JOC13_15入力シート'!BF75</f>
        <v>0</v>
      </c>
      <c r="BG74" s="52"/>
      <c r="BH74" s="36" t="str">
        <f>'JOC13_15入力シート'!BH75</f>
        <v>A</v>
      </c>
      <c r="BI74" s="37"/>
      <c r="BJ74" s="49">
        <f>'JOC13_15入力シート'!BJ75</f>
        <v>0</v>
      </c>
      <c r="BK74" s="227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1:101" ht="18" customHeight="1">
      <c r="A75" s="27">
        <v>52</v>
      </c>
      <c r="B75" s="28"/>
      <c r="C75" s="53">
        <f>'JOC13_15入力シート'!C76</f>
        <v>0</v>
      </c>
      <c r="D75" s="49"/>
      <c r="E75" s="49"/>
      <c r="F75" s="49"/>
      <c r="G75" s="54">
        <f>'JOC13_15入力シート'!G76</f>
        <v>0</v>
      </c>
      <c r="H75" s="49"/>
      <c r="I75" s="49"/>
      <c r="J75" s="49"/>
      <c r="K75" s="54">
        <f>'JOC13_15入力シート'!K76</f>
        <v>0</v>
      </c>
      <c r="L75" s="49"/>
      <c r="M75" s="49"/>
      <c r="N75" s="49"/>
      <c r="O75" s="52"/>
      <c r="P75" s="56">
        <f>'JOC13_15入力シート'!P76</f>
        <v>0</v>
      </c>
      <c r="Q75" s="221"/>
      <c r="R75" s="221"/>
      <c r="S75" s="221"/>
      <c r="T75" s="221"/>
      <c r="U75" s="221"/>
      <c r="V75" s="221"/>
      <c r="W75" s="58">
        <f>'JOC13_15入力シート'!W76</f>
        <v>0</v>
      </c>
      <c r="X75" s="222"/>
      <c r="Y75" s="222"/>
      <c r="Z75" s="222"/>
      <c r="AA75" s="222"/>
      <c r="AB75" s="222"/>
      <c r="AC75" s="222"/>
      <c r="AD75" s="222"/>
      <c r="AE75" s="223"/>
      <c r="AF75" s="56">
        <f>'JOC13_15入力シート'!AF76</f>
        <v>0</v>
      </c>
      <c r="AG75" s="221"/>
      <c r="AH75" s="221"/>
      <c r="AI75" s="221"/>
      <c r="AJ75" s="221"/>
      <c r="AK75" s="221"/>
      <c r="AL75" s="221"/>
      <c r="AM75" s="221"/>
      <c r="AN75" s="224"/>
      <c r="AO75" s="225">
        <f>'JOC13_15入力シート'!AO76</f>
        <v>0</v>
      </c>
      <c r="AP75" s="52"/>
      <c r="AQ75" s="53">
        <f>'JOC13_15入力シート'!AQ76</f>
        <v>0</v>
      </c>
      <c r="AR75" s="49"/>
      <c r="AS75" s="49"/>
      <c r="AT75" s="54">
        <f>'JOC13_15入力シート'!AT76</f>
        <v>0</v>
      </c>
      <c r="AU75" s="49"/>
      <c r="AV75" s="54">
        <f>'JOC13_15入力シート'!AV76</f>
        <v>0</v>
      </c>
      <c r="AW75" s="52"/>
      <c r="AX75" s="51">
        <f>'JOC13_15入力シート'!AX76</f>
        <v>0</v>
      </c>
      <c r="AY75" s="52"/>
      <c r="AZ75" s="48">
        <f>'JOC13_15入力シート'!AZ76</f>
        <v>0</v>
      </c>
      <c r="BA75" s="49"/>
      <c r="BB75" s="49">
        <f>'JOC13_15入力シート'!BB76</f>
        <v>0</v>
      </c>
      <c r="BC75" s="50"/>
      <c r="BD75" s="51">
        <f>'JOC13_15入力シート'!BD76</f>
        <v>0</v>
      </c>
      <c r="BE75" s="49"/>
      <c r="BF75" s="49">
        <f>'JOC13_15入力シート'!BF76</f>
        <v>0</v>
      </c>
      <c r="BG75" s="52"/>
      <c r="BH75" s="36" t="str">
        <f>'JOC13_15入力シート'!BH76</f>
        <v>A</v>
      </c>
      <c r="BI75" s="37"/>
      <c r="BJ75" s="49">
        <f>'JOC13_15入力シート'!BJ76</f>
        <v>0</v>
      </c>
      <c r="BK75" s="227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1:101" ht="18" customHeight="1">
      <c r="A76" s="27">
        <v>53</v>
      </c>
      <c r="B76" s="28"/>
      <c r="C76" s="53">
        <f>'JOC13_15入力シート'!C77</f>
        <v>0</v>
      </c>
      <c r="D76" s="49"/>
      <c r="E76" s="49"/>
      <c r="F76" s="49"/>
      <c r="G76" s="54">
        <f>'JOC13_15入力シート'!G77</f>
        <v>0</v>
      </c>
      <c r="H76" s="49"/>
      <c r="I76" s="49"/>
      <c r="J76" s="49"/>
      <c r="K76" s="54">
        <f>'JOC13_15入力シート'!K77</f>
        <v>0</v>
      </c>
      <c r="L76" s="49"/>
      <c r="M76" s="49"/>
      <c r="N76" s="49"/>
      <c r="O76" s="52"/>
      <c r="P76" s="56">
        <f>'JOC13_15入力シート'!P77</f>
        <v>0</v>
      </c>
      <c r="Q76" s="221"/>
      <c r="R76" s="221"/>
      <c r="S76" s="221"/>
      <c r="T76" s="221"/>
      <c r="U76" s="221"/>
      <c r="V76" s="221"/>
      <c r="W76" s="58">
        <f>'JOC13_15入力シート'!W77</f>
        <v>0</v>
      </c>
      <c r="X76" s="222"/>
      <c r="Y76" s="222"/>
      <c r="Z76" s="222"/>
      <c r="AA76" s="222"/>
      <c r="AB76" s="222"/>
      <c r="AC76" s="222"/>
      <c r="AD76" s="222"/>
      <c r="AE76" s="223"/>
      <c r="AF76" s="56">
        <f>'JOC13_15入力シート'!AF77</f>
        <v>0</v>
      </c>
      <c r="AG76" s="221"/>
      <c r="AH76" s="221"/>
      <c r="AI76" s="221"/>
      <c r="AJ76" s="221"/>
      <c r="AK76" s="221"/>
      <c r="AL76" s="221"/>
      <c r="AM76" s="221"/>
      <c r="AN76" s="224"/>
      <c r="AO76" s="225">
        <f>'JOC13_15入力シート'!AO77</f>
        <v>0</v>
      </c>
      <c r="AP76" s="52"/>
      <c r="AQ76" s="53">
        <f>'JOC13_15入力シート'!AQ77</f>
        <v>0</v>
      </c>
      <c r="AR76" s="49"/>
      <c r="AS76" s="49"/>
      <c r="AT76" s="54">
        <f>'JOC13_15入力シート'!AT77</f>
        <v>0</v>
      </c>
      <c r="AU76" s="49"/>
      <c r="AV76" s="54">
        <f>'JOC13_15入力シート'!AV77</f>
        <v>0</v>
      </c>
      <c r="AW76" s="52"/>
      <c r="AX76" s="51">
        <f>'JOC13_15入力シート'!AX77</f>
        <v>0</v>
      </c>
      <c r="AY76" s="52"/>
      <c r="AZ76" s="48">
        <f>'JOC13_15入力シート'!AZ77</f>
        <v>0</v>
      </c>
      <c r="BA76" s="49"/>
      <c r="BB76" s="49">
        <f>'JOC13_15入力シート'!BB77</f>
        <v>0</v>
      </c>
      <c r="BC76" s="50"/>
      <c r="BD76" s="51">
        <f>'JOC13_15入力シート'!BD77</f>
        <v>0</v>
      </c>
      <c r="BE76" s="49"/>
      <c r="BF76" s="49">
        <f>'JOC13_15入力シート'!BF77</f>
        <v>0</v>
      </c>
      <c r="BG76" s="52"/>
      <c r="BH76" s="36" t="str">
        <f>'JOC13_15入力シート'!BH77</f>
        <v>A</v>
      </c>
      <c r="BI76" s="37"/>
      <c r="BJ76" s="49">
        <f>'JOC13_15入力シート'!BJ77</f>
        <v>0</v>
      </c>
      <c r="BK76" s="227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ht="18" customHeight="1">
      <c r="A77" s="27">
        <v>54</v>
      </c>
      <c r="B77" s="28"/>
      <c r="C77" s="53">
        <f>'JOC13_15入力シート'!C78</f>
        <v>0</v>
      </c>
      <c r="D77" s="49"/>
      <c r="E77" s="49"/>
      <c r="F77" s="49"/>
      <c r="G77" s="54">
        <f>'JOC13_15入力シート'!G78</f>
        <v>0</v>
      </c>
      <c r="H77" s="49"/>
      <c r="I77" s="49"/>
      <c r="J77" s="49"/>
      <c r="K77" s="54">
        <f>'JOC13_15入力シート'!K78</f>
        <v>0</v>
      </c>
      <c r="L77" s="49"/>
      <c r="M77" s="49"/>
      <c r="N77" s="49"/>
      <c r="O77" s="52"/>
      <c r="P77" s="56">
        <f>'JOC13_15入力シート'!P78</f>
        <v>0</v>
      </c>
      <c r="Q77" s="221"/>
      <c r="R77" s="221"/>
      <c r="S77" s="221"/>
      <c r="T77" s="221"/>
      <c r="U77" s="221"/>
      <c r="V77" s="221"/>
      <c r="W77" s="58">
        <f>'JOC13_15入力シート'!W78</f>
        <v>0</v>
      </c>
      <c r="X77" s="222"/>
      <c r="Y77" s="222"/>
      <c r="Z77" s="222"/>
      <c r="AA77" s="222"/>
      <c r="AB77" s="222"/>
      <c r="AC77" s="222"/>
      <c r="AD77" s="222"/>
      <c r="AE77" s="223"/>
      <c r="AF77" s="56">
        <f>'JOC13_15入力シート'!AF78</f>
        <v>0</v>
      </c>
      <c r="AG77" s="221"/>
      <c r="AH77" s="221"/>
      <c r="AI77" s="221"/>
      <c r="AJ77" s="221"/>
      <c r="AK77" s="221"/>
      <c r="AL77" s="221"/>
      <c r="AM77" s="221"/>
      <c r="AN77" s="224"/>
      <c r="AO77" s="225">
        <f>'JOC13_15入力シート'!AO78</f>
        <v>0</v>
      </c>
      <c r="AP77" s="52"/>
      <c r="AQ77" s="53">
        <f>'JOC13_15入力シート'!AQ78</f>
        <v>0</v>
      </c>
      <c r="AR77" s="49"/>
      <c r="AS77" s="49"/>
      <c r="AT77" s="54">
        <f>'JOC13_15入力シート'!AT78</f>
        <v>0</v>
      </c>
      <c r="AU77" s="49"/>
      <c r="AV77" s="54">
        <f>'JOC13_15入力シート'!AV78</f>
        <v>0</v>
      </c>
      <c r="AW77" s="52"/>
      <c r="AX77" s="51">
        <f>'JOC13_15入力シート'!AX78</f>
        <v>0</v>
      </c>
      <c r="AY77" s="52"/>
      <c r="AZ77" s="48">
        <f>'JOC13_15入力シート'!AZ78</f>
        <v>0</v>
      </c>
      <c r="BA77" s="49"/>
      <c r="BB77" s="49">
        <f>'JOC13_15入力シート'!BB78</f>
        <v>0</v>
      </c>
      <c r="BC77" s="50"/>
      <c r="BD77" s="51">
        <f>'JOC13_15入力シート'!BD78</f>
        <v>0</v>
      </c>
      <c r="BE77" s="49"/>
      <c r="BF77" s="49">
        <f>'JOC13_15入力シート'!BF78</f>
        <v>0</v>
      </c>
      <c r="BG77" s="52"/>
      <c r="BH77" s="36" t="str">
        <f>'JOC13_15入力シート'!BH78</f>
        <v>A</v>
      </c>
      <c r="BI77" s="37"/>
      <c r="BJ77" s="49">
        <f>'JOC13_15入力シート'!BJ78</f>
        <v>0</v>
      </c>
      <c r="BK77" s="227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1" ht="18" customHeight="1">
      <c r="A78" s="27">
        <v>55</v>
      </c>
      <c r="B78" s="28"/>
      <c r="C78" s="53">
        <f>'JOC13_15入力シート'!C79</f>
        <v>0</v>
      </c>
      <c r="D78" s="49"/>
      <c r="E78" s="49"/>
      <c r="F78" s="49"/>
      <c r="G78" s="54">
        <f>'JOC13_15入力シート'!G79</f>
        <v>0</v>
      </c>
      <c r="H78" s="49"/>
      <c r="I78" s="49"/>
      <c r="J78" s="49"/>
      <c r="K78" s="54">
        <f>'JOC13_15入力シート'!K79</f>
        <v>0</v>
      </c>
      <c r="L78" s="49"/>
      <c r="M78" s="49"/>
      <c r="N78" s="49"/>
      <c r="O78" s="52"/>
      <c r="P78" s="56">
        <f>'JOC13_15入力シート'!P79</f>
        <v>0</v>
      </c>
      <c r="Q78" s="221"/>
      <c r="R78" s="221"/>
      <c r="S78" s="221"/>
      <c r="T78" s="221"/>
      <c r="U78" s="221"/>
      <c r="V78" s="221"/>
      <c r="W78" s="58">
        <f>'JOC13_15入力シート'!W79</f>
        <v>0</v>
      </c>
      <c r="X78" s="222"/>
      <c r="Y78" s="222"/>
      <c r="Z78" s="222"/>
      <c r="AA78" s="222"/>
      <c r="AB78" s="222"/>
      <c r="AC78" s="222"/>
      <c r="AD78" s="222"/>
      <c r="AE78" s="223"/>
      <c r="AF78" s="56">
        <f>'JOC13_15入力シート'!AF79</f>
        <v>0</v>
      </c>
      <c r="AG78" s="221"/>
      <c r="AH78" s="221"/>
      <c r="AI78" s="221"/>
      <c r="AJ78" s="221"/>
      <c r="AK78" s="221"/>
      <c r="AL78" s="221"/>
      <c r="AM78" s="221"/>
      <c r="AN78" s="224"/>
      <c r="AO78" s="225">
        <f>'JOC13_15入力シート'!AO79</f>
        <v>0</v>
      </c>
      <c r="AP78" s="52"/>
      <c r="AQ78" s="53">
        <f>'JOC13_15入力シート'!AQ79</f>
        <v>0</v>
      </c>
      <c r="AR78" s="49"/>
      <c r="AS78" s="49"/>
      <c r="AT78" s="54">
        <f>'JOC13_15入力シート'!AT79</f>
        <v>0</v>
      </c>
      <c r="AU78" s="49"/>
      <c r="AV78" s="54">
        <f>'JOC13_15入力シート'!AV79</f>
        <v>0</v>
      </c>
      <c r="AW78" s="52"/>
      <c r="AX78" s="51">
        <f>'JOC13_15入力シート'!AX79</f>
        <v>0</v>
      </c>
      <c r="AY78" s="52"/>
      <c r="AZ78" s="48">
        <f>'JOC13_15入力シート'!AZ79</f>
        <v>0</v>
      </c>
      <c r="BA78" s="49"/>
      <c r="BB78" s="49">
        <f>'JOC13_15入力シート'!BB79</f>
        <v>0</v>
      </c>
      <c r="BC78" s="50"/>
      <c r="BD78" s="51">
        <f>'JOC13_15入力シート'!BD79</f>
        <v>0</v>
      </c>
      <c r="BE78" s="49"/>
      <c r="BF78" s="49">
        <f>'JOC13_15入力シート'!BF79</f>
        <v>0</v>
      </c>
      <c r="BG78" s="52"/>
      <c r="BH78" s="36" t="str">
        <f>'JOC13_15入力シート'!BH79</f>
        <v>A</v>
      </c>
      <c r="BI78" s="37"/>
      <c r="BJ78" s="49">
        <f>'JOC13_15入力シート'!BJ79</f>
        <v>0</v>
      </c>
      <c r="BK78" s="227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ht="18" customHeight="1">
      <c r="A79" s="27">
        <v>56</v>
      </c>
      <c r="B79" s="28"/>
      <c r="C79" s="53">
        <f>'JOC13_15入力シート'!C80</f>
        <v>0</v>
      </c>
      <c r="D79" s="49"/>
      <c r="E79" s="49"/>
      <c r="F79" s="49"/>
      <c r="G79" s="54">
        <f>'JOC13_15入力シート'!G80</f>
        <v>0</v>
      </c>
      <c r="H79" s="49"/>
      <c r="I79" s="49"/>
      <c r="J79" s="49"/>
      <c r="K79" s="54">
        <f>'JOC13_15入力シート'!K80</f>
        <v>0</v>
      </c>
      <c r="L79" s="49"/>
      <c r="M79" s="49"/>
      <c r="N79" s="49"/>
      <c r="O79" s="52"/>
      <c r="P79" s="56">
        <f>'JOC13_15入力シート'!P80</f>
        <v>0</v>
      </c>
      <c r="Q79" s="221"/>
      <c r="R79" s="221"/>
      <c r="S79" s="221"/>
      <c r="T79" s="221"/>
      <c r="U79" s="221"/>
      <c r="V79" s="221"/>
      <c r="W79" s="58">
        <f>'JOC13_15入力シート'!W80</f>
        <v>0</v>
      </c>
      <c r="X79" s="222"/>
      <c r="Y79" s="222"/>
      <c r="Z79" s="222"/>
      <c r="AA79" s="222"/>
      <c r="AB79" s="222"/>
      <c r="AC79" s="222"/>
      <c r="AD79" s="222"/>
      <c r="AE79" s="223"/>
      <c r="AF79" s="56">
        <f>'JOC13_15入力シート'!AF80</f>
        <v>0</v>
      </c>
      <c r="AG79" s="221"/>
      <c r="AH79" s="221"/>
      <c r="AI79" s="221"/>
      <c r="AJ79" s="221"/>
      <c r="AK79" s="221"/>
      <c r="AL79" s="221"/>
      <c r="AM79" s="221"/>
      <c r="AN79" s="224"/>
      <c r="AO79" s="225">
        <f>'JOC13_15入力シート'!AO80</f>
        <v>0</v>
      </c>
      <c r="AP79" s="52"/>
      <c r="AQ79" s="53">
        <f>'JOC13_15入力シート'!AQ80</f>
        <v>0</v>
      </c>
      <c r="AR79" s="49"/>
      <c r="AS79" s="49"/>
      <c r="AT79" s="54">
        <f>'JOC13_15入力シート'!AT80</f>
        <v>0</v>
      </c>
      <c r="AU79" s="49"/>
      <c r="AV79" s="54">
        <f>'JOC13_15入力シート'!AV80</f>
        <v>0</v>
      </c>
      <c r="AW79" s="52"/>
      <c r="AX79" s="51">
        <f>'JOC13_15入力シート'!AX80</f>
        <v>0</v>
      </c>
      <c r="AY79" s="52"/>
      <c r="AZ79" s="48">
        <f>'JOC13_15入力シート'!AZ80</f>
        <v>0</v>
      </c>
      <c r="BA79" s="49"/>
      <c r="BB79" s="49">
        <f>'JOC13_15入力シート'!BB80</f>
        <v>0</v>
      </c>
      <c r="BC79" s="50"/>
      <c r="BD79" s="51">
        <f>'JOC13_15入力シート'!BD80</f>
        <v>0</v>
      </c>
      <c r="BE79" s="49"/>
      <c r="BF79" s="49">
        <f>'JOC13_15入力シート'!BF80</f>
        <v>0</v>
      </c>
      <c r="BG79" s="52"/>
      <c r="BH79" s="36" t="str">
        <f>'JOC13_15入力シート'!BH80</f>
        <v>A</v>
      </c>
      <c r="BI79" s="37"/>
      <c r="BJ79" s="49">
        <f>'JOC13_15入力シート'!BJ80</f>
        <v>0</v>
      </c>
      <c r="BK79" s="227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ht="18" customHeight="1">
      <c r="A80" s="27">
        <v>57</v>
      </c>
      <c r="B80" s="28"/>
      <c r="C80" s="53">
        <f>'JOC13_15入力シート'!C81</f>
        <v>0</v>
      </c>
      <c r="D80" s="49"/>
      <c r="E80" s="49"/>
      <c r="F80" s="49"/>
      <c r="G80" s="54">
        <f>'JOC13_15入力シート'!G81</f>
        <v>0</v>
      </c>
      <c r="H80" s="49"/>
      <c r="I80" s="49"/>
      <c r="J80" s="49"/>
      <c r="K80" s="54">
        <f>'JOC13_15入力シート'!K81</f>
        <v>0</v>
      </c>
      <c r="L80" s="49"/>
      <c r="M80" s="49"/>
      <c r="N80" s="49"/>
      <c r="O80" s="52"/>
      <c r="P80" s="56">
        <f>'JOC13_15入力シート'!P81</f>
        <v>0</v>
      </c>
      <c r="Q80" s="221"/>
      <c r="R80" s="221"/>
      <c r="S80" s="221"/>
      <c r="T80" s="221"/>
      <c r="U80" s="221"/>
      <c r="V80" s="221"/>
      <c r="W80" s="58">
        <f>'JOC13_15入力シート'!W81</f>
        <v>0</v>
      </c>
      <c r="X80" s="222"/>
      <c r="Y80" s="222"/>
      <c r="Z80" s="222"/>
      <c r="AA80" s="222"/>
      <c r="AB80" s="222"/>
      <c r="AC80" s="222"/>
      <c r="AD80" s="222"/>
      <c r="AE80" s="223"/>
      <c r="AF80" s="56">
        <f>'JOC13_15入力シート'!AF81</f>
        <v>0</v>
      </c>
      <c r="AG80" s="221"/>
      <c r="AH80" s="221"/>
      <c r="AI80" s="221"/>
      <c r="AJ80" s="221"/>
      <c r="AK80" s="221"/>
      <c r="AL80" s="221"/>
      <c r="AM80" s="221"/>
      <c r="AN80" s="224"/>
      <c r="AO80" s="225">
        <f>'JOC13_15入力シート'!AO81</f>
        <v>0</v>
      </c>
      <c r="AP80" s="52"/>
      <c r="AQ80" s="53">
        <f>'JOC13_15入力シート'!AQ81</f>
        <v>0</v>
      </c>
      <c r="AR80" s="49"/>
      <c r="AS80" s="49"/>
      <c r="AT80" s="54">
        <f>'JOC13_15入力シート'!AT81</f>
        <v>0</v>
      </c>
      <c r="AU80" s="49"/>
      <c r="AV80" s="54">
        <f>'JOC13_15入力シート'!AV81</f>
        <v>0</v>
      </c>
      <c r="AW80" s="52"/>
      <c r="AX80" s="51">
        <f>'JOC13_15入力シート'!AX81</f>
        <v>0</v>
      </c>
      <c r="AY80" s="52"/>
      <c r="AZ80" s="48">
        <f>'JOC13_15入力シート'!AZ81</f>
        <v>0</v>
      </c>
      <c r="BA80" s="49"/>
      <c r="BB80" s="49">
        <f>'JOC13_15入力シート'!BB81</f>
        <v>0</v>
      </c>
      <c r="BC80" s="50"/>
      <c r="BD80" s="51">
        <f>'JOC13_15入力シート'!BD81</f>
        <v>0</v>
      </c>
      <c r="BE80" s="49"/>
      <c r="BF80" s="49">
        <f>'JOC13_15入力シート'!BF81</f>
        <v>0</v>
      </c>
      <c r="BG80" s="52"/>
      <c r="BH80" s="36" t="str">
        <f>'JOC13_15入力シート'!BH81</f>
        <v>A</v>
      </c>
      <c r="BI80" s="37"/>
      <c r="BJ80" s="49">
        <f>'JOC13_15入力シート'!BJ81</f>
        <v>0</v>
      </c>
      <c r="BK80" s="227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1" ht="18" customHeight="1">
      <c r="A81" s="27">
        <v>58</v>
      </c>
      <c r="B81" s="28"/>
      <c r="C81" s="53">
        <f>'JOC13_15入力シート'!C82</f>
        <v>0</v>
      </c>
      <c r="D81" s="49"/>
      <c r="E81" s="49"/>
      <c r="F81" s="49"/>
      <c r="G81" s="54">
        <f>'JOC13_15入力シート'!G82</f>
        <v>0</v>
      </c>
      <c r="H81" s="49"/>
      <c r="I81" s="49"/>
      <c r="J81" s="49"/>
      <c r="K81" s="54">
        <f>'JOC13_15入力シート'!K82</f>
        <v>0</v>
      </c>
      <c r="L81" s="49"/>
      <c r="M81" s="49"/>
      <c r="N81" s="49"/>
      <c r="O81" s="52"/>
      <c r="P81" s="56">
        <f>'JOC13_15入力シート'!P82</f>
        <v>0</v>
      </c>
      <c r="Q81" s="221"/>
      <c r="R81" s="221"/>
      <c r="S81" s="221"/>
      <c r="T81" s="221"/>
      <c r="U81" s="221"/>
      <c r="V81" s="221"/>
      <c r="W81" s="58">
        <f>'JOC13_15入力シート'!W82</f>
        <v>0</v>
      </c>
      <c r="X81" s="222"/>
      <c r="Y81" s="222"/>
      <c r="Z81" s="222"/>
      <c r="AA81" s="222"/>
      <c r="AB81" s="222"/>
      <c r="AC81" s="222"/>
      <c r="AD81" s="222"/>
      <c r="AE81" s="223"/>
      <c r="AF81" s="56">
        <f>'JOC13_15入力シート'!AF82</f>
        <v>0</v>
      </c>
      <c r="AG81" s="221"/>
      <c r="AH81" s="221"/>
      <c r="AI81" s="221"/>
      <c r="AJ81" s="221"/>
      <c r="AK81" s="221"/>
      <c r="AL81" s="221"/>
      <c r="AM81" s="221"/>
      <c r="AN81" s="224"/>
      <c r="AO81" s="225">
        <f>'JOC13_15入力シート'!AO82</f>
        <v>0</v>
      </c>
      <c r="AP81" s="52"/>
      <c r="AQ81" s="53">
        <f>'JOC13_15入力シート'!AQ82</f>
        <v>0</v>
      </c>
      <c r="AR81" s="49"/>
      <c r="AS81" s="49"/>
      <c r="AT81" s="54">
        <f>'JOC13_15入力シート'!AT82</f>
        <v>0</v>
      </c>
      <c r="AU81" s="49"/>
      <c r="AV81" s="54">
        <f>'JOC13_15入力シート'!AV82</f>
        <v>0</v>
      </c>
      <c r="AW81" s="52"/>
      <c r="AX81" s="51">
        <f>'JOC13_15入力シート'!AX82</f>
        <v>0</v>
      </c>
      <c r="AY81" s="52"/>
      <c r="AZ81" s="48">
        <f>'JOC13_15入力シート'!AZ82</f>
        <v>0</v>
      </c>
      <c r="BA81" s="49"/>
      <c r="BB81" s="49">
        <f>'JOC13_15入力シート'!BB82</f>
        <v>0</v>
      </c>
      <c r="BC81" s="50"/>
      <c r="BD81" s="51">
        <f>'JOC13_15入力シート'!BD82</f>
        <v>0</v>
      </c>
      <c r="BE81" s="49"/>
      <c r="BF81" s="49">
        <f>'JOC13_15入力シート'!BF82</f>
        <v>0</v>
      </c>
      <c r="BG81" s="52"/>
      <c r="BH81" s="36" t="str">
        <f>'JOC13_15入力シート'!BH82</f>
        <v>A</v>
      </c>
      <c r="BI81" s="37"/>
      <c r="BJ81" s="49">
        <f>'JOC13_15入力シート'!BJ82</f>
        <v>0</v>
      </c>
      <c r="BK81" s="227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</row>
    <row r="82" spans="1:101" ht="18" customHeight="1">
      <c r="A82" s="27">
        <v>59</v>
      </c>
      <c r="B82" s="28"/>
      <c r="C82" s="53">
        <f>'JOC13_15入力シート'!C83</f>
        <v>0</v>
      </c>
      <c r="D82" s="49"/>
      <c r="E82" s="49"/>
      <c r="F82" s="49"/>
      <c r="G82" s="54">
        <f>'JOC13_15入力シート'!G83</f>
        <v>0</v>
      </c>
      <c r="H82" s="49"/>
      <c r="I82" s="49"/>
      <c r="J82" s="49"/>
      <c r="K82" s="54">
        <f>'JOC13_15入力シート'!K83</f>
        <v>0</v>
      </c>
      <c r="L82" s="49"/>
      <c r="M82" s="49"/>
      <c r="N82" s="49"/>
      <c r="O82" s="52"/>
      <c r="P82" s="56">
        <f>'JOC13_15入力シート'!P83</f>
        <v>0</v>
      </c>
      <c r="Q82" s="221"/>
      <c r="R82" s="221"/>
      <c r="S82" s="221"/>
      <c r="T82" s="221"/>
      <c r="U82" s="221"/>
      <c r="V82" s="221"/>
      <c r="W82" s="58">
        <f>'JOC13_15入力シート'!W83</f>
        <v>0</v>
      </c>
      <c r="X82" s="222"/>
      <c r="Y82" s="222"/>
      <c r="Z82" s="222"/>
      <c r="AA82" s="222"/>
      <c r="AB82" s="222"/>
      <c r="AC82" s="222"/>
      <c r="AD82" s="222"/>
      <c r="AE82" s="223"/>
      <c r="AF82" s="56">
        <f>'JOC13_15入力シート'!AF83</f>
        <v>0</v>
      </c>
      <c r="AG82" s="221"/>
      <c r="AH82" s="221"/>
      <c r="AI82" s="221"/>
      <c r="AJ82" s="221"/>
      <c r="AK82" s="221"/>
      <c r="AL82" s="221"/>
      <c r="AM82" s="221"/>
      <c r="AN82" s="224"/>
      <c r="AO82" s="225">
        <f>'JOC13_15入力シート'!AO83</f>
        <v>0</v>
      </c>
      <c r="AP82" s="52"/>
      <c r="AQ82" s="53">
        <f>'JOC13_15入力シート'!AQ83</f>
        <v>0</v>
      </c>
      <c r="AR82" s="49"/>
      <c r="AS82" s="49"/>
      <c r="AT82" s="54">
        <f>'JOC13_15入力シート'!AT83</f>
        <v>0</v>
      </c>
      <c r="AU82" s="49"/>
      <c r="AV82" s="54">
        <f>'JOC13_15入力シート'!AV83</f>
        <v>0</v>
      </c>
      <c r="AW82" s="52"/>
      <c r="AX82" s="51">
        <f>'JOC13_15入力シート'!AX83</f>
        <v>0</v>
      </c>
      <c r="AY82" s="52"/>
      <c r="AZ82" s="48">
        <f>'JOC13_15入力シート'!AZ83</f>
        <v>0</v>
      </c>
      <c r="BA82" s="49"/>
      <c r="BB82" s="49">
        <f>'JOC13_15入力シート'!BB83</f>
        <v>0</v>
      </c>
      <c r="BC82" s="50"/>
      <c r="BD82" s="51">
        <f>'JOC13_15入力シート'!BD83</f>
        <v>0</v>
      </c>
      <c r="BE82" s="49"/>
      <c r="BF82" s="49">
        <f>'JOC13_15入力シート'!BF83</f>
        <v>0</v>
      </c>
      <c r="BG82" s="52"/>
      <c r="BH82" s="36" t="str">
        <f>'JOC13_15入力シート'!BH83</f>
        <v>A</v>
      </c>
      <c r="BI82" s="37"/>
      <c r="BJ82" s="49">
        <f>'JOC13_15入力シート'!BJ83</f>
        <v>0</v>
      </c>
      <c r="BK82" s="227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1" ht="18" customHeight="1">
      <c r="A83" s="27">
        <v>60</v>
      </c>
      <c r="B83" s="28"/>
      <c r="C83" s="53">
        <f>'JOC13_15入力シート'!C84</f>
        <v>0</v>
      </c>
      <c r="D83" s="49"/>
      <c r="E83" s="49"/>
      <c r="F83" s="49"/>
      <c r="G83" s="54">
        <f>'JOC13_15入力シート'!G84</f>
        <v>0</v>
      </c>
      <c r="H83" s="49"/>
      <c r="I83" s="49"/>
      <c r="J83" s="49"/>
      <c r="K83" s="54">
        <f>'JOC13_15入力シート'!K84</f>
        <v>0</v>
      </c>
      <c r="L83" s="49"/>
      <c r="M83" s="49"/>
      <c r="N83" s="49"/>
      <c r="O83" s="52"/>
      <c r="P83" s="56">
        <f>'JOC13_15入力シート'!P84</f>
        <v>0</v>
      </c>
      <c r="Q83" s="221"/>
      <c r="R83" s="221"/>
      <c r="S83" s="221"/>
      <c r="T83" s="221"/>
      <c r="U83" s="221"/>
      <c r="V83" s="221"/>
      <c r="W83" s="58">
        <f>'JOC13_15入力シート'!W84</f>
        <v>0</v>
      </c>
      <c r="X83" s="222"/>
      <c r="Y83" s="222"/>
      <c r="Z83" s="222"/>
      <c r="AA83" s="222"/>
      <c r="AB83" s="222"/>
      <c r="AC83" s="222"/>
      <c r="AD83" s="222"/>
      <c r="AE83" s="223"/>
      <c r="AF83" s="56">
        <f>'JOC13_15入力シート'!AF84</f>
        <v>0</v>
      </c>
      <c r="AG83" s="221"/>
      <c r="AH83" s="221"/>
      <c r="AI83" s="221"/>
      <c r="AJ83" s="221"/>
      <c r="AK83" s="221"/>
      <c r="AL83" s="221"/>
      <c r="AM83" s="221"/>
      <c r="AN83" s="224"/>
      <c r="AO83" s="225">
        <f>'JOC13_15入力シート'!AO84</f>
        <v>0</v>
      </c>
      <c r="AP83" s="52"/>
      <c r="AQ83" s="53">
        <f>'JOC13_15入力シート'!AQ84</f>
        <v>0</v>
      </c>
      <c r="AR83" s="49"/>
      <c r="AS83" s="49"/>
      <c r="AT83" s="54">
        <f>'JOC13_15入力シート'!AT84</f>
        <v>0</v>
      </c>
      <c r="AU83" s="49"/>
      <c r="AV83" s="54">
        <f>'JOC13_15入力シート'!AV84</f>
        <v>0</v>
      </c>
      <c r="AW83" s="52"/>
      <c r="AX83" s="51">
        <f>'JOC13_15入力シート'!AX84</f>
        <v>0</v>
      </c>
      <c r="AY83" s="52"/>
      <c r="AZ83" s="48">
        <f>'JOC13_15入力シート'!AZ84</f>
        <v>0</v>
      </c>
      <c r="BA83" s="49"/>
      <c r="BB83" s="49">
        <f>'JOC13_15入力シート'!BB84</f>
        <v>0</v>
      </c>
      <c r="BC83" s="50"/>
      <c r="BD83" s="51">
        <f>'JOC13_15入力シート'!BD84</f>
        <v>0</v>
      </c>
      <c r="BE83" s="49"/>
      <c r="BF83" s="49">
        <f>'JOC13_15入力シート'!BF84</f>
        <v>0</v>
      </c>
      <c r="BG83" s="52"/>
      <c r="BH83" s="36" t="str">
        <f>'JOC13_15入力シート'!BH84</f>
        <v>A</v>
      </c>
      <c r="BI83" s="37"/>
      <c r="BJ83" s="49">
        <f>'JOC13_15入力シート'!BJ84</f>
        <v>0</v>
      </c>
      <c r="BK83" s="227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ht="18" customHeight="1">
      <c r="A84" s="27">
        <v>61</v>
      </c>
      <c r="B84" s="28"/>
      <c r="C84" s="53">
        <f>'JOC13_15入力シート'!C85</f>
        <v>0</v>
      </c>
      <c r="D84" s="49"/>
      <c r="E84" s="49"/>
      <c r="F84" s="49"/>
      <c r="G84" s="54">
        <f>'JOC13_15入力シート'!G85</f>
        <v>0</v>
      </c>
      <c r="H84" s="49"/>
      <c r="I84" s="49"/>
      <c r="J84" s="49"/>
      <c r="K84" s="54">
        <f>'JOC13_15入力シート'!K85</f>
        <v>0</v>
      </c>
      <c r="L84" s="49"/>
      <c r="M84" s="49"/>
      <c r="N84" s="49"/>
      <c r="O84" s="52"/>
      <c r="P84" s="56">
        <f>'JOC13_15入力シート'!P85</f>
        <v>0</v>
      </c>
      <c r="Q84" s="221"/>
      <c r="R84" s="221"/>
      <c r="S84" s="221"/>
      <c r="T84" s="221"/>
      <c r="U84" s="221"/>
      <c r="V84" s="221"/>
      <c r="W84" s="58">
        <f>'JOC13_15入力シート'!W85</f>
        <v>0</v>
      </c>
      <c r="X84" s="222"/>
      <c r="Y84" s="222"/>
      <c r="Z84" s="222"/>
      <c r="AA84" s="222"/>
      <c r="AB84" s="222"/>
      <c r="AC84" s="222"/>
      <c r="AD84" s="222"/>
      <c r="AE84" s="223"/>
      <c r="AF84" s="56">
        <f>'JOC13_15入力シート'!AF85</f>
        <v>0</v>
      </c>
      <c r="AG84" s="221"/>
      <c r="AH84" s="221"/>
      <c r="AI84" s="221"/>
      <c r="AJ84" s="221"/>
      <c r="AK84" s="221"/>
      <c r="AL84" s="221"/>
      <c r="AM84" s="221"/>
      <c r="AN84" s="224"/>
      <c r="AO84" s="225">
        <f>'JOC13_15入力シート'!AO85</f>
        <v>0</v>
      </c>
      <c r="AP84" s="52"/>
      <c r="AQ84" s="53">
        <f>'JOC13_15入力シート'!AQ85</f>
        <v>0</v>
      </c>
      <c r="AR84" s="49"/>
      <c r="AS84" s="49"/>
      <c r="AT84" s="54">
        <f>'JOC13_15入力シート'!AT85</f>
        <v>0</v>
      </c>
      <c r="AU84" s="49"/>
      <c r="AV84" s="54">
        <f>'JOC13_15入力シート'!AV85</f>
        <v>0</v>
      </c>
      <c r="AW84" s="52"/>
      <c r="AX84" s="51">
        <f>'JOC13_15入力シート'!AX85</f>
        <v>0</v>
      </c>
      <c r="AY84" s="52"/>
      <c r="AZ84" s="48">
        <f>'JOC13_15入力シート'!AZ85</f>
        <v>0</v>
      </c>
      <c r="BA84" s="49"/>
      <c r="BB84" s="49">
        <f>'JOC13_15入力シート'!BB85</f>
        <v>0</v>
      </c>
      <c r="BC84" s="50"/>
      <c r="BD84" s="51">
        <f>'JOC13_15入力シート'!BD85</f>
        <v>0</v>
      </c>
      <c r="BE84" s="49"/>
      <c r="BF84" s="49">
        <f>'JOC13_15入力シート'!BF85</f>
        <v>0</v>
      </c>
      <c r="BG84" s="52"/>
      <c r="BH84" s="36" t="str">
        <f>'JOC13_15入力シート'!BH85</f>
        <v>A</v>
      </c>
      <c r="BI84" s="37"/>
      <c r="BJ84" s="49">
        <f>'JOC13_15入力シート'!BJ85</f>
        <v>0</v>
      </c>
      <c r="BK84" s="227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1" ht="18" customHeight="1">
      <c r="A85" s="27">
        <v>62</v>
      </c>
      <c r="B85" s="28"/>
      <c r="C85" s="53">
        <f>'JOC13_15入力シート'!C86</f>
        <v>0</v>
      </c>
      <c r="D85" s="49"/>
      <c r="E85" s="49"/>
      <c r="F85" s="49"/>
      <c r="G85" s="54">
        <f>'JOC13_15入力シート'!G86</f>
        <v>0</v>
      </c>
      <c r="H85" s="49"/>
      <c r="I85" s="49"/>
      <c r="J85" s="49"/>
      <c r="K85" s="54">
        <f>'JOC13_15入力シート'!K86</f>
        <v>0</v>
      </c>
      <c r="L85" s="49"/>
      <c r="M85" s="49"/>
      <c r="N85" s="49"/>
      <c r="O85" s="52"/>
      <c r="P85" s="56">
        <f>'JOC13_15入力シート'!P86</f>
        <v>0</v>
      </c>
      <c r="Q85" s="221"/>
      <c r="R85" s="221"/>
      <c r="S85" s="221"/>
      <c r="T85" s="221"/>
      <c r="U85" s="221"/>
      <c r="V85" s="221"/>
      <c r="W85" s="58">
        <f>'JOC13_15入力シート'!W86</f>
        <v>0</v>
      </c>
      <c r="X85" s="222"/>
      <c r="Y85" s="222"/>
      <c r="Z85" s="222"/>
      <c r="AA85" s="222"/>
      <c r="AB85" s="222"/>
      <c r="AC85" s="222"/>
      <c r="AD85" s="222"/>
      <c r="AE85" s="223"/>
      <c r="AF85" s="56">
        <f>'JOC13_15入力シート'!AF86</f>
        <v>0</v>
      </c>
      <c r="AG85" s="221"/>
      <c r="AH85" s="221"/>
      <c r="AI85" s="221"/>
      <c r="AJ85" s="221"/>
      <c r="AK85" s="221"/>
      <c r="AL85" s="221"/>
      <c r="AM85" s="221"/>
      <c r="AN85" s="224"/>
      <c r="AO85" s="225">
        <f>'JOC13_15入力シート'!AO86</f>
        <v>0</v>
      </c>
      <c r="AP85" s="52"/>
      <c r="AQ85" s="53">
        <f>'JOC13_15入力シート'!AQ86</f>
        <v>0</v>
      </c>
      <c r="AR85" s="49"/>
      <c r="AS85" s="49"/>
      <c r="AT85" s="54">
        <f>'JOC13_15入力シート'!AT86</f>
        <v>0</v>
      </c>
      <c r="AU85" s="49"/>
      <c r="AV85" s="54">
        <f>'JOC13_15入力シート'!AV86</f>
        <v>0</v>
      </c>
      <c r="AW85" s="52"/>
      <c r="AX85" s="51">
        <f>'JOC13_15入力シート'!AX86</f>
        <v>0</v>
      </c>
      <c r="AY85" s="52"/>
      <c r="AZ85" s="48">
        <f>'JOC13_15入力シート'!AZ86</f>
        <v>0</v>
      </c>
      <c r="BA85" s="49"/>
      <c r="BB85" s="49">
        <f>'JOC13_15入力シート'!BB86</f>
        <v>0</v>
      </c>
      <c r="BC85" s="50"/>
      <c r="BD85" s="51">
        <f>'JOC13_15入力シート'!BD86</f>
        <v>0</v>
      </c>
      <c r="BE85" s="49"/>
      <c r="BF85" s="49">
        <f>'JOC13_15入力シート'!BF86</f>
        <v>0</v>
      </c>
      <c r="BG85" s="52"/>
      <c r="BH85" s="36" t="str">
        <f>'JOC13_15入力シート'!BH86</f>
        <v>A</v>
      </c>
      <c r="BI85" s="37"/>
      <c r="BJ85" s="49">
        <f>'JOC13_15入力シート'!BJ86</f>
        <v>0</v>
      </c>
      <c r="BK85" s="227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1:101" ht="18" customHeight="1">
      <c r="A86" s="27">
        <v>63</v>
      </c>
      <c r="B86" s="28"/>
      <c r="C86" s="53">
        <f>'JOC13_15入力シート'!C87</f>
        <v>0</v>
      </c>
      <c r="D86" s="49"/>
      <c r="E86" s="49"/>
      <c r="F86" s="49"/>
      <c r="G86" s="54">
        <f>'JOC13_15入力シート'!G87</f>
        <v>0</v>
      </c>
      <c r="H86" s="49"/>
      <c r="I86" s="49"/>
      <c r="J86" s="49"/>
      <c r="K86" s="54">
        <f>'JOC13_15入力シート'!K87</f>
        <v>0</v>
      </c>
      <c r="L86" s="49"/>
      <c r="M86" s="49"/>
      <c r="N86" s="49"/>
      <c r="O86" s="52"/>
      <c r="P86" s="56">
        <f>'JOC13_15入力シート'!P87</f>
        <v>0</v>
      </c>
      <c r="Q86" s="221"/>
      <c r="R86" s="221"/>
      <c r="S86" s="221"/>
      <c r="T86" s="221"/>
      <c r="U86" s="221"/>
      <c r="V86" s="221"/>
      <c r="W86" s="58">
        <f>'JOC13_15入力シート'!W87</f>
        <v>0</v>
      </c>
      <c r="X86" s="222"/>
      <c r="Y86" s="222"/>
      <c r="Z86" s="222"/>
      <c r="AA86" s="222"/>
      <c r="AB86" s="222"/>
      <c r="AC86" s="222"/>
      <c r="AD86" s="222"/>
      <c r="AE86" s="223"/>
      <c r="AF86" s="56">
        <f>'JOC13_15入力シート'!AF87</f>
        <v>0</v>
      </c>
      <c r="AG86" s="221"/>
      <c r="AH86" s="221"/>
      <c r="AI86" s="221"/>
      <c r="AJ86" s="221"/>
      <c r="AK86" s="221"/>
      <c r="AL86" s="221"/>
      <c r="AM86" s="221"/>
      <c r="AN86" s="224"/>
      <c r="AO86" s="225">
        <f>'JOC13_15入力シート'!AO87</f>
        <v>0</v>
      </c>
      <c r="AP86" s="52"/>
      <c r="AQ86" s="53">
        <f>'JOC13_15入力シート'!AQ87</f>
        <v>0</v>
      </c>
      <c r="AR86" s="49"/>
      <c r="AS86" s="49"/>
      <c r="AT86" s="54">
        <f>'JOC13_15入力シート'!AT87</f>
        <v>0</v>
      </c>
      <c r="AU86" s="49"/>
      <c r="AV86" s="54">
        <f>'JOC13_15入力シート'!AV87</f>
        <v>0</v>
      </c>
      <c r="AW86" s="52"/>
      <c r="AX86" s="51">
        <f>'JOC13_15入力シート'!AX87</f>
        <v>0</v>
      </c>
      <c r="AY86" s="52"/>
      <c r="AZ86" s="48">
        <f>'JOC13_15入力シート'!AZ87</f>
        <v>0</v>
      </c>
      <c r="BA86" s="49"/>
      <c r="BB86" s="49">
        <f>'JOC13_15入力シート'!BB87</f>
        <v>0</v>
      </c>
      <c r="BC86" s="50"/>
      <c r="BD86" s="51">
        <f>'JOC13_15入力シート'!BD87</f>
        <v>0</v>
      </c>
      <c r="BE86" s="49"/>
      <c r="BF86" s="49">
        <f>'JOC13_15入力シート'!BF87</f>
        <v>0</v>
      </c>
      <c r="BG86" s="52"/>
      <c r="BH86" s="36" t="str">
        <f>'JOC13_15入力シート'!BH87</f>
        <v>A</v>
      </c>
      <c r="BI86" s="37"/>
      <c r="BJ86" s="49">
        <f>'JOC13_15入力シート'!BJ87</f>
        <v>0</v>
      </c>
      <c r="BK86" s="227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1" ht="18" customHeight="1">
      <c r="A87" s="27">
        <v>64</v>
      </c>
      <c r="B87" s="28"/>
      <c r="C87" s="53">
        <f>'JOC13_15入力シート'!C88</f>
        <v>0</v>
      </c>
      <c r="D87" s="49"/>
      <c r="E87" s="49"/>
      <c r="F87" s="49"/>
      <c r="G87" s="54">
        <f>'JOC13_15入力シート'!G88</f>
        <v>0</v>
      </c>
      <c r="H87" s="49"/>
      <c r="I87" s="49"/>
      <c r="J87" s="49"/>
      <c r="K87" s="54">
        <f>'JOC13_15入力シート'!K88</f>
        <v>0</v>
      </c>
      <c r="L87" s="49"/>
      <c r="M87" s="49"/>
      <c r="N87" s="49"/>
      <c r="O87" s="52"/>
      <c r="P87" s="56">
        <f>'JOC13_15入力シート'!P88</f>
        <v>0</v>
      </c>
      <c r="Q87" s="221"/>
      <c r="R87" s="221"/>
      <c r="S87" s="221"/>
      <c r="T87" s="221"/>
      <c r="U87" s="221"/>
      <c r="V87" s="221"/>
      <c r="W87" s="58">
        <f>'JOC13_15入力シート'!W88</f>
        <v>0</v>
      </c>
      <c r="X87" s="222"/>
      <c r="Y87" s="222"/>
      <c r="Z87" s="222"/>
      <c r="AA87" s="222"/>
      <c r="AB87" s="222"/>
      <c r="AC87" s="222"/>
      <c r="AD87" s="222"/>
      <c r="AE87" s="223"/>
      <c r="AF87" s="56">
        <f>'JOC13_15入力シート'!AF88</f>
        <v>0</v>
      </c>
      <c r="AG87" s="221"/>
      <c r="AH87" s="221"/>
      <c r="AI87" s="221"/>
      <c r="AJ87" s="221"/>
      <c r="AK87" s="221"/>
      <c r="AL87" s="221"/>
      <c r="AM87" s="221"/>
      <c r="AN87" s="224"/>
      <c r="AO87" s="225">
        <f>'JOC13_15入力シート'!AO88</f>
        <v>0</v>
      </c>
      <c r="AP87" s="52"/>
      <c r="AQ87" s="53">
        <f>'JOC13_15入力シート'!AQ88</f>
        <v>0</v>
      </c>
      <c r="AR87" s="49"/>
      <c r="AS87" s="49"/>
      <c r="AT87" s="54">
        <f>'JOC13_15入力シート'!AT88</f>
        <v>0</v>
      </c>
      <c r="AU87" s="49"/>
      <c r="AV87" s="54">
        <f>'JOC13_15入力シート'!AV88</f>
        <v>0</v>
      </c>
      <c r="AW87" s="52"/>
      <c r="AX87" s="51">
        <f>'JOC13_15入力シート'!AX88</f>
        <v>0</v>
      </c>
      <c r="AY87" s="52"/>
      <c r="AZ87" s="48">
        <f>'JOC13_15入力シート'!AZ88</f>
        <v>0</v>
      </c>
      <c r="BA87" s="49"/>
      <c r="BB87" s="49">
        <f>'JOC13_15入力シート'!BB88</f>
        <v>0</v>
      </c>
      <c r="BC87" s="50"/>
      <c r="BD87" s="51">
        <f>'JOC13_15入力シート'!BD88</f>
        <v>0</v>
      </c>
      <c r="BE87" s="49"/>
      <c r="BF87" s="49">
        <f>'JOC13_15入力シート'!BF88</f>
        <v>0</v>
      </c>
      <c r="BG87" s="52"/>
      <c r="BH87" s="36" t="str">
        <f>'JOC13_15入力シート'!BH88</f>
        <v>A</v>
      </c>
      <c r="BI87" s="37"/>
      <c r="BJ87" s="49">
        <f>'JOC13_15入力シート'!BJ88</f>
        <v>0</v>
      </c>
      <c r="BK87" s="227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ht="18" customHeight="1">
      <c r="A88" s="27">
        <v>65</v>
      </c>
      <c r="B88" s="28"/>
      <c r="C88" s="53">
        <f>'JOC13_15入力シート'!C89</f>
        <v>0</v>
      </c>
      <c r="D88" s="49"/>
      <c r="E88" s="49"/>
      <c r="F88" s="49"/>
      <c r="G88" s="54">
        <f>'JOC13_15入力シート'!G89</f>
        <v>0</v>
      </c>
      <c r="H88" s="49"/>
      <c r="I88" s="49"/>
      <c r="J88" s="49"/>
      <c r="K88" s="54">
        <f>'JOC13_15入力シート'!K89</f>
        <v>0</v>
      </c>
      <c r="L88" s="49"/>
      <c r="M88" s="49"/>
      <c r="N88" s="49"/>
      <c r="O88" s="52"/>
      <c r="P88" s="56">
        <f>'JOC13_15入力シート'!P89</f>
        <v>0</v>
      </c>
      <c r="Q88" s="221"/>
      <c r="R88" s="221"/>
      <c r="S88" s="221"/>
      <c r="T88" s="221"/>
      <c r="U88" s="221"/>
      <c r="V88" s="221"/>
      <c r="W88" s="58">
        <f>'JOC13_15入力シート'!W89</f>
        <v>0</v>
      </c>
      <c r="X88" s="222"/>
      <c r="Y88" s="222"/>
      <c r="Z88" s="222"/>
      <c r="AA88" s="222"/>
      <c r="AB88" s="222"/>
      <c r="AC88" s="222"/>
      <c r="AD88" s="222"/>
      <c r="AE88" s="223"/>
      <c r="AF88" s="56">
        <f>'JOC13_15入力シート'!AF89</f>
        <v>0</v>
      </c>
      <c r="AG88" s="221"/>
      <c r="AH88" s="221"/>
      <c r="AI88" s="221"/>
      <c r="AJ88" s="221"/>
      <c r="AK88" s="221"/>
      <c r="AL88" s="221"/>
      <c r="AM88" s="221"/>
      <c r="AN88" s="224"/>
      <c r="AO88" s="225">
        <f>'JOC13_15入力シート'!AO89</f>
        <v>0</v>
      </c>
      <c r="AP88" s="52"/>
      <c r="AQ88" s="53">
        <f>'JOC13_15入力シート'!AQ89</f>
        <v>0</v>
      </c>
      <c r="AR88" s="49"/>
      <c r="AS88" s="49"/>
      <c r="AT88" s="54">
        <f>'JOC13_15入力シート'!AT89</f>
        <v>0</v>
      </c>
      <c r="AU88" s="49"/>
      <c r="AV88" s="54">
        <f>'JOC13_15入力シート'!AV89</f>
        <v>0</v>
      </c>
      <c r="AW88" s="52"/>
      <c r="AX88" s="51">
        <f>'JOC13_15入力シート'!AX89</f>
        <v>0</v>
      </c>
      <c r="AY88" s="52"/>
      <c r="AZ88" s="48">
        <f>'JOC13_15入力シート'!AZ89</f>
        <v>0</v>
      </c>
      <c r="BA88" s="49"/>
      <c r="BB88" s="49">
        <f>'JOC13_15入力シート'!BB89</f>
        <v>0</v>
      </c>
      <c r="BC88" s="50"/>
      <c r="BD88" s="51">
        <f>'JOC13_15入力シート'!BD89</f>
        <v>0</v>
      </c>
      <c r="BE88" s="49"/>
      <c r="BF88" s="49">
        <f>'JOC13_15入力シート'!BF89</f>
        <v>0</v>
      </c>
      <c r="BG88" s="52"/>
      <c r="BH88" s="36" t="str">
        <f>'JOC13_15入力シート'!BH89</f>
        <v>A</v>
      </c>
      <c r="BI88" s="37"/>
      <c r="BJ88" s="49">
        <f>'JOC13_15入力シート'!BJ89</f>
        <v>0</v>
      </c>
      <c r="BK88" s="227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1" ht="18" customHeight="1">
      <c r="A89" s="27">
        <v>66</v>
      </c>
      <c r="B89" s="28"/>
      <c r="C89" s="53">
        <f>'JOC13_15入力シート'!C90</f>
        <v>0</v>
      </c>
      <c r="D89" s="49"/>
      <c r="E89" s="49"/>
      <c r="F89" s="49"/>
      <c r="G89" s="54">
        <f>'JOC13_15入力シート'!G90</f>
        <v>0</v>
      </c>
      <c r="H89" s="49"/>
      <c r="I89" s="49"/>
      <c r="J89" s="49"/>
      <c r="K89" s="54">
        <f>'JOC13_15入力シート'!K90</f>
        <v>0</v>
      </c>
      <c r="L89" s="49"/>
      <c r="M89" s="49"/>
      <c r="N89" s="49"/>
      <c r="O89" s="52"/>
      <c r="P89" s="56">
        <f>'JOC13_15入力シート'!P90</f>
        <v>0</v>
      </c>
      <c r="Q89" s="221"/>
      <c r="R89" s="221"/>
      <c r="S89" s="221"/>
      <c r="T89" s="221"/>
      <c r="U89" s="221"/>
      <c r="V89" s="221"/>
      <c r="W89" s="58">
        <f>'JOC13_15入力シート'!W90</f>
        <v>0</v>
      </c>
      <c r="X89" s="222"/>
      <c r="Y89" s="222"/>
      <c r="Z89" s="222"/>
      <c r="AA89" s="222"/>
      <c r="AB89" s="222"/>
      <c r="AC89" s="222"/>
      <c r="AD89" s="222"/>
      <c r="AE89" s="223"/>
      <c r="AF89" s="56">
        <f>'JOC13_15入力シート'!AF90</f>
        <v>0</v>
      </c>
      <c r="AG89" s="221"/>
      <c r="AH89" s="221"/>
      <c r="AI89" s="221"/>
      <c r="AJ89" s="221"/>
      <c r="AK89" s="221"/>
      <c r="AL89" s="221"/>
      <c r="AM89" s="221"/>
      <c r="AN89" s="224"/>
      <c r="AO89" s="225">
        <f>'JOC13_15入力シート'!AO90</f>
        <v>0</v>
      </c>
      <c r="AP89" s="52"/>
      <c r="AQ89" s="53">
        <f>'JOC13_15入力シート'!AQ90</f>
        <v>0</v>
      </c>
      <c r="AR89" s="49"/>
      <c r="AS89" s="49"/>
      <c r="AT89" s="54">
        <f>'JOC13_15入力シート'!AT90</f>
        <v>0</v>
      </c>
      <c r="AU89" s="49"/>
      <c r="AV89" s="54">
        <f>'JOC13_15入力シート'!AV90</f>
        <v>0</v>
      </c>
      <c r="AW89" s="52"/>
      <c r="AX89" s="51">
        <f>'JOC13_15入力シート'!AX90</f>
        <v>0</v>
      </c>
      <c r="AY89" s="52"/>
      <c r="AZ89" s="48">
        <f>'JOC13_15入力シート'!AZ90</f>
        <v>0</v>
      </c>
      <c r="BA89" s="49"/>
      <c r="BB89" s="49">
        <f>'JOC13_15入力シート'!BB90</f>
        <v>0</v>
      </c>
      <c r="BC89" s="50"/>
      <c r="BD89" s="51">
        <f>'JOC13_15入力シート'!BD90</f>
        <v>0</v>
      </c>
      <c r="BE89" s="49"/>
      <c r="BF89" s="49">
        <f>'JOC13_15入力シート'!BF90</f>
        <v>0</v>
      </c>
      <c r="BG89" s="52"/>
      <c r="BH89" s="36" t="str">
        <f>'JOC13_15入力シート'!BH90</f>
        <v>A</v>
      </c>
      <c r="BI89" s="37"/>
      <c r="BJ89" s="49">
        <f>'JOC13_15入力シート'!BJ90</f>
        <v>0</v>
      </c>
      <c r="BK89" s="227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101" ht="18" customHeight="1">
      <c r="A90" s="27">
        <v>67</v>
      </c>
      <c r="B90" s="28"/>
      <c r="C90" s="53">
        <f>'JOC13_15入力シート'!C91</f>
        <v>0</v>
      </c>
      <c r="D90" s="49"/>
      <c r="E90" s="49"/>
      <c r="F90" s="49"/>
      <c r="G90" s="54">
        <f>'JOC13_15入力シート'!G91</f>
        <v>0</v>
      </c>
      <c r="H90" s="49"/>
      <c r="I90" s="49"/>
      <c r="J90" s="49"/>
      <c r="K90" s="54">
        <f>'JOC13_15入力シート'!K91</f>
        <v>0</v>
      </c>
      <c r="L90" s="49"/>
      <c r="M90" s="49"/>
      <c r="N90" s="49"/>
      <c r="O90" s="52"/>
      <c r="P90" s="56">
        <f>'JOC13_15入力シート'!P91</f>
        <v>0</v>
      </c>
      <c r="Q90" s="221"/>
      <c r="R90" s="221"/>
      <c r="S90" s="221"/>
      <c r="T90" s="221"/>
      <c r="U90" s="221"/>
      <c r="V90" s="221"/>
      <c r="W90" s="58">
        <f>'JOC13_15入力シート'!W91</f>
        <v>0</v>
      </c>
      <c r="X90" s="222"/>
      <c r="Y90" s="222"/>
      <c r="Z90" s="222"/>
      <c r="AA90" s="222"/>
      <c r="AB90" s="222"/>
      <c r="AC90" s="222"/>
      <c r="AD90" s="222"/>
      <c r="AE90" s="223"/>
      <c r="AF90" s="56">
        <f>'JOC13_15入力シート'!AF91</f>
        <v>0</v>
      </c>
      <c r="AG90" s="221"/>
      <c r="AH90" s="221"/>
      <c r="AI90" s="221"/>
      <c r="AJ90" s="221"/>
      <c r="AK90" s="221"/>
      <c r="AL90" s="221"/>
      <c r="AM90" s="221"/>
      <c r="AN90" s="224"/>
      <c r="AO90" s="225">
        <f>'JOC13_15入力シート'!AO91</f>
        <v>0</v>
      </c>
      <c r="AP90" s="52"/>
      <c r="AQ90" s="53">
        <f>'JOC13_15入力シート'!AQ91</f>
        <v>0</v>
      </c>
      <c r="AR90" s="49"/>
      <c r="AS90" s="49"/>
      <c r="AT90" s="54">
        <f>'JOC13_15入力シート'!AT91</f>
        <v>0</v>
      </c>
      <c r="AU90" s="49"/>
      <c r="AV90" s="54">
        <f>'JOC13_15入力シート'!AV91</f>
        <v>0</v>
      </c>
      <c r="AW90" s="52"/>
      <c r="AX90" s="51">
        <f>'JOC13_15入力シート'!AX91</f>
        <v>0</v>
      </c>
      <c r="AY90" s="52"/>
      <c r="AZ90" s="48">
        <f>'JOC13_15入力シート'!AZ91</f>
        <v>0</v>
      </c>
      <c r="BA90" s="49"/>
      <c r="BB90" s="49">
        <f>'JOC13_15入力シート'!BB91</f>
        <v>0</v>
      </c>
      <c r="BC90" s="50"/>
      <c r="BD90" s="51">
        <f>'JOC13_15入力シート'!BD91</f>
        <v>0</v>
      </c>
      <c r="BE90" s="49"/>
      <c r="BF90" s="49">
        <f>'JOC13_15入力シート'!BF91</f>
        <v>0</v>
      </c>
      <c r="BG90" s="52"/>
      <c r="BH90" s="36" t="str">
        <f>'JOC13_15入力シート'!BH91</f>
        <v>A</v>
      </c>
      <c r="BI90" s="37"/>
      <c r="BJ90" s="49">
        <f>'JOC13_15入力シート'!BJ91</f>
        <v>0</v>
      </c>
      <c r="BK90" s="227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1:101" ht="18" customHeight="1">
      <c r="A91" s="27">
        <v>68</v>
      </c>
      <c r="B91" s="28"/>
      <c r="C91" s="53">
        <f>'JOC13_15入力シート'!C92</f>
        <v>0</v>
      </c>
      <c r="D91" s="49"/>
      <c r="E91" s="49"/>
      <c r="F91" s="49"/>
      <c r="G91" s="54">
        <f>'JOC13_15入力シート'!G92</f>
        <v>0</v>
      </c>
      <c r="H91" s="49"/>
      <c r="I91" s="49"/>
      <c r="J91" s="49"/>
      <c r="K91" s="54">
        <f>'JOC13_15入力シート'!K92</f>
        <v>0</v>
      </c>
      <c r="L91" s="49"/>
      <c r="M91" s="49"/>
      <c r="N91" s="49"/>
      <c r="O91" s="52"/>
      <c r="P91" s="56">
        <f>'JOC13_15入力シート'!P92</f>
        <v>0</v>
      </c>
      <c r="Q91" s="221"/>
      <c r="R91" s="221"/>
      <c r="S91" s="221"/>
      <c r="T91" s="221"/>
      <c r="U91" s="221"/>
      <c r="V91" s="221"/>
      <c r="W91" s="58">
        <f>'JOC13_15入力シート'!W92</f>
        <v>0</v>
      </c>
      <c r="X91" s="222"/>
      <c r="Y91" s="222"/>
      <c r="Z91" s="222"/>
      <c r="AA91" s="222"/>
      <c r="AB91" s="222"/>
      <c r="AC91" s="222"/>
      <c r="AD91" s="222"/>
      <c r="AE91" s="223"/>
      <c r="AF91" s="56">
        <f>'JOC13_15入力シート'!AF92</f>
        <v>0</v>
      </c>
      <c r="AG91" s="221"/>
      <c r="AH91" s="221"/>
      <c r="AI91" s="221"/>
      <c r="AJ91" s="221"/>
      <c r="AK91" s="221"/>
      <c r="AL91" s="221"/>
      <c r="AM91" s="221"/>
      <c r="AN91" s="224"/>
      <c r="AO91" s="225">
        <f>'JOC13_15入力シート'!AO92</f>
        <v>0</v>
      </c>
      <c r="AP91" s="52"/>
      <c r="AQ91" s="53">
        <f>'JOC13_15入力シート'!AQ92</f>
        <v>0</v>
      </c>
      <c r="AR91" s="49"/>
      <c r="AS91" s="49"/>
      <c r="AT91" s="54">
        <f>'JOC13_15入力シート'!AT92</f>
        <v>0</v>
      </c>
      <c r="AU91" s="49"/>
      <c r="AV91" s="54">
        <f>'JOC13_15入力シート'!AV92</f>
        <v>0</v>
      </c>
      <c r="AW91" s="52"/>
      <c r="AX91" s="51">
        <f>'JOC13_15入力シート'!AX92</f>
        <v>0</v>
      </c>
      <c r="AY91" s="52"/>
      <c r="AZ91" s="48">
        <f>'JOC13_15入力シート'!AZ92</f>
        <v>0</v>
      </c>
      <c r="BA91" s="49"/>
      <c r="BB91" s="49">
        <f>'JOC13_15入力シート'!BB92</f>
        <v>0</v>
      </c>
      <c r="BC91" s="50"/>
      <c r="BD91" s="51">
        <f>'JOC13_15入力シート'!BD92</f>
        <v>0</v>
      </c>
      <c r="BE91" s="49"/>
      <c r="BF91" s="49">
        <f>'JOC13_15入力シート'!BF92</f>
        <v>0</v>
      </c>
      <c r="BG91" s="52"/>
      <c r="BH91" s="36" t="str">
        <f>'JOC13_15入力シート'!BH92</f>
        <v>A</v>
      </c>
      <c r="BI91" s="37"/>
      <c r="BJ91" s="49">
        <f>'JOC13_15入力シート'!BJ92</f>
        <v>0</v>
      </c>
      <c r="BK91" s="227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</row>
    <row r="92" spans="1:101" ht="18" customHeight="1">
      <c r="A92" s="27">
        <v>69</v>
      </c>
      <c r="B92" s="28"/>
      <c r="C92" s="53">
        <f>'JOC13_15入力シート'!C93</f>
        <v>0</v>
      </c>
      <c r="D92" s="49"/>
      <c r="E92" s="49"/>
      <c r="F92" s="49"/>
      <c r="G92" s="54">
        <f>'JOC13_15入力シート'!G93</f>
        <v>0</v>
      </c>
      <c r="H92" s="49"/>
      <c r="I92" s="49"/>
      <c r="J92" s="49"/>
      <c r="K92" s="54">
        <f>'JOC13_15入力シート'!K93</f>
        <v>0</v>
      </c>
      <c r="L92" s="49"/>
      <c r="M92" s="49"/>
      <c r="N92" s="49"/>
      <c r="O92" s="52"/>
      <c r="P92" s="56">
        <f>'JOC13_15入力シート'!P93</f>
        <v>0</v>
      </c>
      <c r="Q92" s="221"/>
      <c r="R92" s="221"/>
      <c r="S92" s="221"/>
      <c r="T92" s="221"/>
      <c r="U92" s="221"/>
      <c r="V92" s="221"/>
      <c r="W92" s="58">
        <f>'JOC13_15入力シート'!W93</f>
        <v>0</v>
      </c>
      <c r="X92" s="222"/>
      <c r="Y92" s="222"/>
      <c r="Z92" s="222"/>
      <c r="AA92" s="222"/>
      <c r="AB92" s="222"/>
      <c r="AC92" s="222"/>
      <c r="AD92" s="222"/>
      <c r="AE92" s="223"/>
      <c r="AF92" s="56">
        <f>'JOC13_15入力シート'!AF93</f>
        <v>0</v>
      </c>
      <c r="AG92" s="221"/>
      <c r="AH92" s="221"/>
      <c r="AI92" s="221"/>
      <c r="AJ92" s="221"/>
      <c r="AK92" s="221"/>
      <c r="AL92" s="221"/>
      <c r="AM92" s="221"/>
      <c r="AN92" s="224"/>
      <c r="AO92" s="225">
        <f>'JOC13_15入力シート'!AO93</f>
        <v>0</v>
      </c>
      <c r="AP92" s="52"/>
      <c r="AQ92" s="53">
        <f>'JOC13_15入力シート'!AQ93</f>
        <v>0</v>
      </c>
      <c r="AR92" s="49"/>
      <c r="AS92" s="49"/>
      <c r="AT92" s="54">
        <f>'JOC13_15入力シート'!AT93</f>
        <v>0</v>
      </c>
      <c r="AU92" s="49"/>
      <c r="AV92" s="54">
        <f>'JOC13_15入力シート'!AV93</f>
        <v>0</v>
      </c>
      <c r="AW92" s="52"/>
      <c r="AX92" s="51">
        <f>'JOC13_15入力シート'!AX93</f>
        <v>0</v>
      </c>
      <c r="AY92" s="52"/>
      <c r="AZ92" s="48">
        <f>'JOC13_15入力シート'!AZ93</f>
        <v>0</v>
      </c>
      <c r="BA92" s="49"/>
      <c r="BB92" s="49">
        <f>'JOC13_15入力シート'!BB93</f>
        <v>0</v>
      </c>
      <c r="BC92" s="50"/>
      <c r="BD92" s="51">
        <f>'JOC13_15入力シート'!BD93</f>
        <v>0</v>
      </c>
      <c r="BE92" s="49"/>
      <c r="BF92" s="49">
        <f>'JOC13_15入力シート'!BF93</f>
        <v>0</v>
      </c>
      <c r="BG92" s="52"/>
      <c r="BH92" s="36" t="str">
        <f>'JOC13_15入力シート'!BH93</f>
        <v>A</v>
      </c>
      <c r="BI92" s="37"/>
      <c r="BJ92" s="49">
        <f>'JOC13_15入力シート'!BJ93</f>
        <v>0</v>
      </c>
      <c r="BK92" s="227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1" ht="18" customHeight="1" thickBot="1">
      <c r="A93" s="29">
        <v>70</v>
      </c>
      <c r="B93" s="30"/>
      <c r="C93" s="40">
        <f>'JOC13_15入力シート'!C94</f>
        <v>0</v>
      </c>
      <c r="D93" s="32"/>
      <c r="E93" s="32"/>
      <c r="F93" s="32"/>
      <c r="G93" s="41">
        <f>'JOC13_15入力シート'!G94</f>
        <v>0</v>
      </c>
      <c r="H93" s="32"/>
      <c r="I93" s="32"/>
      <c r="J93" s="32"/>
      <c r="K93" s="41">
        <f>'JOC13_15入力シート'!K94</f>
        <v>0</v>
      </c>
      <c r="L93" s="32"/>
      <c r="M93" s="32"/>
      <c r="N93" s="32"/>
      <c r="O93" s="35"/>
      <c r="P93" s="43">
        <f>'JOC13_15入力シート'!P94</f>
        <v>0</v>
      </c>
      <c r="Q93" s="247"/>
      <c r="R93" s="247"/>
      <c r="S93" s="247"/>
      <c r="T93" s="247"/>
      <c r="U93" s="247"/>
      <c r="V93" s="247"/>
      <c r="W93" s="45">
        <f>'JOC13_15入力シート'!W94</f>
        <v>0</v>
      </c>
      <c r="X93" s="248"/>
      <c r="Y93" s="248"/>
      <c r="Z93" s="248"/>
      <c r="AA93" s="248"/>
      <c r="AB93" s="248"/>
      <c r="AC93" s="248"/>
      <c r="AD93" s="248"/>
      <c r="AE93" s="249"/>
      <c r="AF93" s="43">
        <f>'JOC13_15入力シート'!AF94</f>
        <v>0</v>
      </c>
      <c r="AG93" s="247"/>
      <c r="AH93" s="247"/>
      <c r="AI93" s="247"/>
      <c r="AJ93" s="247"/>
      <c r="AK93" s="247"/>
      <c r="AL93" s="247"/>
      <c r="AM93" s="247"/>
      <c r="AN93" s="250"/>
      <c r="AO93" s="251">
        <f>'JOC13_15入力シート'!AO94</f>
        <v>0</v>
      </c>
      <c r="AP93" s="35"/>
      <c r="AQ93" s="251">
        <f>'JOC13_15入力シート'!AQ94</f>
        <v>0</v>
      </c>
      <c r="AR93" s="32"/>
      <c r="AS93" s="32"/>
      <c r="AT93" s="41">
        <f>'JOC13_15入力シート'!AT94</f>
        <v>0</v>
      </c>
      <c r="AU93" s="32"/>
      <c r="AV93" s="41">
        <f>'JOC13_15入力シート'!AV94</f>
        <v>0</v>
      </c>
      <c r="AW93" s="35"/>
      <c r="AX93" s="34">
        <f>'JOC13_15入力シート'!AX94</f>
        <v>0</v>
      </c>
      <c r="AY93" s="35"/>
      <c r="AZ93" s="31">
        <f>'JOC13_15入力シート'!AZ94</f>
        <v>0</v>
      </c>
      <c r="BA93" s="32"/>
      <c r="BB93" s="32">
        <f>'JOC13_15入力シート'!BB94</f>
        <v>0</v>
      </c>
      <c r="BC93" s="33"/>
      <c r="BD93" s="34">
        <f>'JOC13_15入力シート'!BD94</f>
        <v>0</v>
      </c>
      <c r="BE93" s="32"/>
      <c r="BF93" s="32">
        <f>'JOC13_15入力シート'!BF94</f>
        <v>0</v>
      </c>
      <c r="BG93" s="35"/>
      <c r="BH93" s="23" t="str">
        <f>'JOC13_15入力シート'!BH94</f>
        <v>A</v>
      </c>
      <c r="BI93" s="24"/>
      <c r="BJ93" s="32">
        <f>'JOC13_15入力シート'!BJ94</f>
        <v>0</v>
      </c>
      <c r="BK93" s="252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</sheetData>
  <sheetProtection password="EB07" sheet="1" objects="1" scenarios="1"/>
  <mergeCells count="1594">
    <mergeCell ref="BH93:BI93"/>
    <mergeCell ref="BJ93:BK93"/>
    <mergeCell ref="CO4:CO73"/>
    <mergeCell ref="AZ93:BA93"/>
    <mergeCell ref="BB93:BC93"/>
    <mergeCell ref="BD93:BE93"/>
    <mergeCell ref="BF93:BG93"/>
    <mergeCell ref="BH92:BI92"/>
    <mergeCell ref="BJ92:BK92"/>
    <mergeCell ref="AZ92:BA92"/>
    <mergeCell ref="AQ93:AS93"/>
    <mergeCell ref="AT93:AU93"/>
    <mergeCell ref="AV93:AW93"/>
    <mergeCell ref="AX93:AY93"/>
    <mergeCell ref="A93:B93"/>
    <mergeCell ref="C93:F93"/>
    <mergeCell ref="G93:J93"/>
    <mergeCell ref="K93:O93"/>
    <mergeCell ref="P93:V93"/>
    <mergeCell ref="W93:AE93"/>
    <mergeCell ref="AF93:AN93"/>
    <mergeCell ref="AO93:AP93"/>
    <mergeCell ref="BB92:BC92"/>
    <mergeCell ref="BD92:BE92"/>
    <mergeCell ref="BF92:BG92"/>
    <mergeCell ref="AQ92:AS92"/>
    <mergeCell ref="AT92:AU92"/>
    <mergeCell ref="AV92:AW92"/>
    <mergeCell ref="AX92:AY92"/>
    <mergeCell ref="BH91:BI91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1:BC91"/>
    <mergeCell ref="BD91:BE91"/>
    <mergeCell ref="BF91:BG91"/>
    <mergeCell ref="AQ91:AS91"/>
    <mergeCell ref="AT91:AU91"/>
    <mergeCell ref="AV91:AW91"/>
    <mergeCell ref="AX91:AY91"/>
    <mergeCell ref="BH90:BI90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0:BC90"/>
    <mergeCell ref="BD90:BE90"/>
    <mergeCell ref="BF90:BG90"/>
    <mergeCell ref="AQ90:AS90"/>
    <mergeCell ref="AT90:AU90"/>
    <mergeCell ref="AV90:AW90"/>
    <mergeCell ref="AX90:AY90"/>
    <mergeCell ref="BH89:BI89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Z89:BA89"/>
    <mergeCell ref="BB89:BC89"/>
    <mergeCell ref="BD89:BE89"/>
    <mergeCell ref="BF89:BG89"/>
    <mergeCell ref="AQ89:AS89"/>
    <mergeCell ref="AT89:AU89"/>
    <mergeCell ref="AV89:AW89"/>
    <mergeCell ref="AX89:AY89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Z88:BA88"/>
    <mergeCell ref="BB88:BC88"/>
    <mergeCell ref="BD88:BE88"/>
    <mergeCell ref="BF88:BG88"/>
    <mergeCell ref="AQ88:AS88"/>
    <mergeCell ref="AT88:AU88"/>
    <mergeCell ref="AV88:AW88"/>
    <mergeCell ref="AX88:AY88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Z87:BA87"/>
    <mergeCell ref="BB87:BC87"/>
    <mergeCell ref="BD87:BE87"/>
    <mergeCell ref="BF87:BG87"/>
    <mergeCell ref="AQ87:AS87"/>
    <mergeCell ref="AT87:AU87"/>
    <mergeCell ref="AV87:AW87"/>
    <mergeCell ref="AX87:AY87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Z86:BA86"/>
    <mergeCell ref="BB86:BC86"/>
    <mergeCell ref="BD86:BE86"/>
    <mergeCell ref="BF86:BG86"/>
    <mergeCell ref="AQ86:AS86"/>
    <mergeCell ref="AT86:AU86"/>
    <mergeCell ref="AV86:AW86"/>
    <mergeCell ref="AX86:AY86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Z85:BA85"/>
    <mergeCell ref="BB85:BC85"/>
    <mergeCell ref="BD85:BE85"/>
    <mergeCell ref="BF85:BG85"/>
    <mergeCell ref="AQ85:AS85"/>
    <mergeCell ref="AT85:AU85"/>
    <mergeCell ref="AV85:AW85"/>
    <mergeCell ref="AX85:AY85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Z84:BA84"/>
    <mergeCell ref="BB84:BC84"/>
    <mergeCell ref="BD84:BE84"/>
    <mergeCell ref="BF84:BG84"/>
    <mergeCell ref="AQ84:AS84"/>
    <mergeCell ref="AT84:AU84"/>
    <mergeCell ref="AV84:AW84"/>
    <mergeCell ref="AX84:AY84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Z83:BA83"/>
    <mergeCell ref="BB83:BC83"/>
    <mergeCell ref="BD83:BE83"/>
    <mergeCell ref="BF83:BG83"/>
    <mergeCell ref="AQ83:AS83"/>
    <mergeCell ref="AT83:AU83"/>
    <mergeCell ref="AV83:AW83"/>
    <mergeCell ref="AX83:AY83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Z82:BA82"/>
    <mergeCell ref="BB82:BC82"/>
    <mergeCell ref="BD82:BE82"/>
    <mergeCell ref="BF82:BG82"/>
    <mergeCell ref="AQ82:AS82"/>
    <mergeCell ref="AT82:AU82"/>
    <mergeCell ref="AV82:AW82"/>
    <mergeCell ref="AX82:AY82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Z81:BA81"/>
    <mergeCell ref="BB81:BC81"/>
    <mergeCell ref="BD81:BE81"/>
    <mergeCell ref="BF81:BG81"/>
    <mergeCell ref="AQ81:AS81"/>
    <mergeCell ref="AT81:AU81"/>
    <mergeCell ref="AV81:AW81"/>
    <mergeCell ref="AX81:AY81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Z80:BA80"/>
    <mergeCell ref="BB80:BC80"/>
    <mergeCell ref="BD80:BE80"/>
    <mergeCell ref="BF80:BG80"/>
    <mergeCell ref="AQ80:AS80"/>
    <mergeCell ref="AT80:AU80"/>
    <mergeCell ref="AV80:AW80"/>
    <mergeCell ref="AX80:AY80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Z79:BA79"/>
    <mergeCell ref="BB79:BC79"/>
    <mergeCell ref="BD79:BE79"/>
    <mergeCell ref="BF79:BG79"/>
    <mergeCell ref="AQ79:AS79"/>
    <mergeCell ref="AT79:AU79"/>
    <mergeCell ref="AV79:AW79"/>
    <mergeCell ref="AX79:AY79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Z78:BA78"/>
    <mergeCell ref="BB78:BC78"/>
    <mergeCell ref="BD78:BE78"/>
    <mergeCell ref="BF78:BG78"/>
    <mergeCell ref="AQ78:AS78"/>
    <mergeCell ref="AT78:AU78"/>
    <mergeCell ref="AV78:AW78"/>
    <mergeCell ref="AX78:AY78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Z77:BA77"/>
    <mergeCell ref="BB77:BC77"/>
    <mergeCell ref="BD77:BE77"/>
    <mergeCell ref="BF77:BG77"/>
    <mergeCell ref="AQ77:AS77"/>
    <mergeCell ref="AT77:AU77"/>
    <mergeCell ref="AV77:AW77"/>
    <mergeCell ref="AX77:AY77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Z76:BA76"/>
    <mergeCell ref="BB76:BC76"/>
    <mergeCell ref="BD76:BE76"/>
    <mergeCell ref="BF76:BG76"/>
    <mergeCell ref="AQ76:AS76"/>
    <mergeCell ref="AT76:AU76"/>
    <mergeCell ref="AV76:AW76"/>
    <mergeCell ref="AX76:AY76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Z75:BA75"/>
    <mergeCell ref="BB75:BC75"/>
    <mergeCell ref="BD75:BE75"/>
    <mergeCell ref="BF75:BG75"/>
    <mergeCell ref="AQ75:AS75"/>
    <mergeCell ref="AT75:AU75"/>
    <mergeCell ref="AV75:AW75"/>
    <mergeCell ref="AX75:AY75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Z74:BA74"/>
    <mergeCell ref="BB74:BC74"/>
    <mergeCell ref="BD74:BE74"/>
    <mergeCell ref="BF74:BG74"/>
    <mergeCell ref="AQ74:AS74"/>
    <mergeCell ref="AT74:AU74"/>
    <mergeCell ref="AV74:AW74"/>
    <mergeCell ref="AX74:AY74"/>
    <mergeCell ref="P74:V74"/>
    <mergeCell ref="W74:AE74"/>
    <mergeCell ref="AF74:AN74"/>
    <mergeCell ref="AO74:AP74"/>
    <mergeCell ref="A74:B74"/>
    <mergeCell ref="C74:F74"/>
    <mergeCell ref="G74:J74"/>
    <mergeCell ref="K74:O74"/>
    <mergeCell ref="BH73:BI73"/>
    <mergeCell ref="BJ73:BK73"/>
    <mergeCell ref="CH73:CN73"/>
    <mergeCell ref="CQ73:CW73"/>
    <mergeCell ref="AZ73:BA73"/>
    <mergeCell ref="BB73:BC73"/>
    <mergeCell ref="BD73:BE73"/>
    <mergeCell ref="BF73:BG73"/>
    <mergeCell ref="AQ73:AS73"/>
    <mergeCell ref="AT73:AU73"/>
    <mergeCell ref="AV73:AW73"/>
    <mergeCell ref="AX73:AY73"/>
    <mergeCell ref="P73:V73"/>
    <mergeCell ref="W73:AE73"/>
    <mergeCell ref="AF73:AN73"/>
    <mergeCell ref="AO73:AP73"/>
    <mergeCell ref="A73:B73"/>
    <mergeCell ref="C73:F73"/>
    <mergeCell ref="G73:J73"/>
    <mergeCell ref="K73:O73"/>
    <mergeCell ref="BH72:BI72"/>
    <mergeCell ref="BJ72:BK72"/>
    <mergeCell ref="CH72:CN72"/>
    <mergeCell ref="CQ72:CW72"/>
    <mergeCell ref="AZ72:BA72"/>
    <mergeCell ref="BB72:BC72"/>
    <mergeCell ref="BD72:BE72"/>
    <mergeCell ref="BF72:BG72"/>
    <mergeCell ref="AQ72:AS72"/>
    <mergeCell ref="AT72:AU72"/>
    <mergeCell ref="AV72:AW72"/>
    <mergeCell ref="AX72:AY72"/>
    <mergeCell ref="P72:V72"/>
    <mergeCell ref="W72:AE72"/>
    <mergeCell ref="AF72:AN72"/>
    <mergeCell ref="AO72:AP72"/>
    <mergeCell ref="A72:B72"/>
    <mergeCell ref="C72:F72"/>
    <mergeCell ref="G72:J72"/>
    <mergeCell ref="K72:O72"/>
    <mergeCell ref="BH71:BI71"/>
    <mergeCell ref="BJ71:BK71"/>
    <mergeCell ref="CH71:CN71"/>
    <mergeCell ref="CQ71:CW71"/>
    <mergeCell ref="AZ71:BA71"/>
    <mergeCell ref="BB71:BC71"/>
    <mergeCell ref="BD71:BE71"/>
    <mergeCell ref="BF71:BG71"/>
    <mergeCell ref="AQ71:AS71"/>
    <mergeCell ref="AT71:AU71"/>
    <mergeCell ref="AV71:AW71"/>
    <mergeCell ref="AX71:AY71"/>
    <mergeCell ref="P71:V71"/>
    <mergeCell ref="W71:AE71"/>
    <mergeCell ref="AF71:AN71"/>
    <mergeCell ref="AO71:AP71"/>
    <mergeCell ref="A71:B71"/>
    <mergeCell ref="C71:F71"/>
    <mergeCell ref="G71:J71"/>
    <mergeCell ref="K71:O71"/>
    <mergeCell ref="BH70:BI70"/>
    <mergeCell ref="BJ70:BK70"/>
    <mergeCell ref="CH70:CN70"/>
    <mergeCell ref="CQ70:CW70"/>
    <mergeCell ref="AZ70:BA70"/>
    <mergeCell ref="BB70:BC70"/>
    <mergeCell ref="BD70:BE70"/>
    <mergeCell ref="BF70:BG70"/>
    <mergeCell ref="AQ70:AS70"/>
    <mergeCell ref="AT70:AU70"/>
    <mergeCell ref="AV70:AW70"/>
    <mergeCell ref="AX70:AY70"/>
    <mergeCell ref="P70:V70"/>
    <mergeCell ref="W70:AE70"/>
    <mergeCell ref="AF70:AN70"/>
    <mergeCell ref="AO70:AP70"/>
    <mergeCell ref="A70:B70"/>
    <mergeCell ref="C70:F70"/>
    <mergeCell ref="G70:J70"/>
    <mergeCell ref="K70:O70"/>
    <mergeCell ref="BH65:BI65"/>
    <mergeCell ref="BJ65:BK65"/>
    <mergeCell ref="CH65:CN65"/>
    <mergeCell ref="BJ66:BK66"/>
    <mergeCell ref="BH66:BI66"/>
    <mergeCell ref="CH69:CN69"/>
    <mergeCell ref="CQ69:CW69"/>
    <mergeCell ref="CF64:CF73"/>
    <mergeCell ref="CH64:CN64"/>
    <mergeCell ref="CQ68:CW68"/>
    <mergeCell ref="CQ67:CW67"/>
    <mergeCell ref="CQ66:CW66"/>
    <mergeCell ref="CQ65:CW65"/>
    <mergeCell ref="CQ64:CW64"/>
    <mergeCell ref="BD69:BE69"/>
    <mergeCell ref="BF69:BG69"/>
    <mergeCell ref="BH69:BI69"/>
    <mergeCell ref="BJ69:BK69"/>
    <mergeCell ref="A69:B69"/>
    <mergeCell ref="C69:F69"/>
    <mergeCell ref="G69:J69"/>
    <mergeCell ref="K69:O69"/>
    <mergeCell ref="BD68:BE68"/>
    <mergeCell ref="BF68:BG68"/>
    <mergeCell ref="AQ68:AS68"/>
    <mergeCell ref="P69:V69"/>
    <mergeCell ref="W69:AE69"/>
    <mergeCell ref="AF69:AN69"/>
    <mergeCell ref="AO69:AP69"/>
    <mergeCell ref="AT69:AU69"/>
    <mergeCell ref="AV69:AW69"/>
    <mergeCell ref="AX69:AY69"/>
    <mergeCell ref="AX68:AY68"/>
    <mergeCell ref="AZ68:BA68"/>
    <mergeCell ref="AQ69:AS69"/>
    <mergeCell ref="BB68:BC68"/>
    <mergeCell ref="AZ69:BA69"/>
    <mergeCell ref="BB69:BC69"/>
    <mergeCell ref="A68:B68"/>
    <mergeCell ref="C68:F68"/>
    <mergeCell ref="G68:J68"/>
    <mergeCell ref="K68:O68"/>
    <mergeCell ref="BD67:BE67"/>
    <mergeCell ref="BF67:BG67"/>
    <mergeCell ref="BH67:BI67"/>
    <mergeCell ref="P68:V68"/>
    <mergeCell ref="W68:AE68"/>
    <mergeCell ref="AF68:AN68"/>
    <mergeCell ref="AO68:AP68"/>
    <mergeCell ref="BH68:BI68"/>
    <mergeCell ref="AT68:AU68"/>
    <mergeCell ref="AV68:AW68"/>
    <mergeCell ref="AV67:AW67"/>
    <mergeCell ref="AX67:AY67"/>
    <mergeCell ref="AZ67:BA67"/>
    <mergeCell ref="BB67:BC67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BB66:BC66"/>
    <mergeCell ref="BD66:BE66"/>
    <mergeCell ref="BF66:BG66"/>
    <mergeCell ref="AT66:AU66"/>
    <mergeCell ref="AV66:AW66"/>
    <mergeCell ref="AX66:AY66"/>
    <mergeCell ref="AZ66:BA66"/>
    <mergeCell ref="AQ66:AS66"/>
    <mergeCell ref="AT67:AU67"/>
    <mergeCell ref="A66:B66"/>
    <mergeCell ref="C66:F66"/>
    <mergeCell ref="G66:J66"/>
    <mergeCell ref="K66:O66"/>
    <mergeCell ref="P66:V66"/>
    <mergeCell ref="W66:AE66"/>
    <mergeCell ref="AF66:AN66"/>
    <mergeCell ref="AO66:AP66"/>
    <mergeCell ref="AZ65:BA65"/>
    <mergeCell ref="BB65:BC65"/>
    <mergeCell ref="BD65:BE65"/>
    <mergeCell ref="BF65:BG65"/>
    <mergeCell ref="AQ65:AS65"/>
    <mergeCell ref="AT65:AU65"/>
    <mergeCell ref="AV65:AW65"/>
    <mergeCell ref="AX65:AY65"/>
    <mergeCell ref="A65:B65"/>
    <mergeCell ref="C65:F65"/>
    <mergeCell ref="G65:J65"/>
    <mergeCell ref="K65:O65"/>
    <mergeCell ref="P65:V65"/>
    <mergeCell ref="W65:AE65"/>
    <mergeCell ref="AF65:AN65"/>
    <mergeCell ref="AO65:AP65"/>
    <mergeCell ref="BJ68:BK68"/>
    <mergeCell ref="CH68:CN68"/>
    <mergeCell ref="BB64:BC64"/>
    <mergeCell ref="BD64:BE64"/>
    <mergeCell ref="BF64:BG64"/>
    <mergeCell ref="BJ64:BK64"/>
    <mergeCell ref="BH64:BI64"/>
    <mergeCell ref="CH66:CN66"/>
    <mergeCell ref="BJ67:BK67"/>
    <mergeCell ref="CH67:CN67"/>
    <mergeCell ref="AT64:AU64"/>
    <mergeCell ref="AV64:AW64"/>
    <mergeCell ref="AX64:AY64"/>
    <mergeCell ref="AZ64:BA64"/>
    <mergeCell ref="CQ63:CW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BF63:BG63"/>
    <mergeCell ref="BH63:BI63"/>
    <mergeCell ref="BJ63:BK63"/>
    <mergeCell ref="CH63:CN63"/>
    <mergeCell ref="AX63:AY63"/>
    <mergeCell ref="AZ63:BA63"/>
    <mergeCell ref="BB63:BC63"/>
    <mergeCell ref="BD63:BE63"/>
    <mergeCell ref="AO63:AP63"/>
    <mergeCell ref="AQ63:AS63"/>
    <mergeCell ref="AT63:AU63"/>
    <mergeCell ref="AV63:AW63"/>
    <mergeCell ref="BJ62:BK62"/>
    <mergeCell ref="CH62:CN62"/>
    <mergeCell ref="CQ62:CW62"/>
    <mergeCell ref="A63:B63"/>
    <mergeCell ref="C63:F63"/>
    <mergeCell ref="G63:J63"/>
    <mergeCell ref="K63:O63"/>
    <mergeCell ref="P63:V63"/>
    <mergeCell ref="W63:AE63"/>
    <mergeCell ref="AF63:AN63"/>
    <mergeCell ref="BB62:BC62"/>
    <mergeCell ref="BD62:BE62"/>
    <mergeCell ref="BF62:BG62"/>
    <mergeCell ref="BH62:BI62"/>
    <mergeCell ref="AT62:AU62"/>
    <mergeCell ref="AV62:AW62"/>
    <mergeCell ref="AX62:AY62"/>
    <mergeCell ref="AZ62:BA62"/>
    <mergeCell ref="CQ61:CW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BF61:BG61"/>
    <mergeCell ref="BH61:BI61"/>
    <mergeCell ref="BJ61:BK61"/>
    <mergeCell ref="CH61:CN61"/>
    <mergeCell ref="AX61:AY61"/>
    <mergeCell ref="AZ61:BA61"/>
    <mergeCell ref="BB61:BC61"/>
    <mergeCell ref="BD61:BE61"/>
    <mergeCell ref="AO61:AP61"/>
    <mergeCell ref="AQ61:AS61"/>
    <mergeCell ref="AT61:AU61"/>
    <mergeCell ref="AV61:AW61"/>
    <mergeCell ref="BJ60:BK60"/>
    <mergeCell ref="CH60:CN60"/>
    <mergeCell ref="CQ60:CW60"/>
    <mergeCell ref="A61:B61"/>
    <mergeCell ref="C61:F61"/>
    <mergeCell ref="G61:J61"/>
    <mergeCell ref="K61:O61"/>
    <mergeCell ref="P61:V61"/>
    <mergeCell ref="W61:AE61"/>
    <mergeCell ref="AF61:AN61"/>
    <mergeCell ref="BB60:BC60"/>
    <mergeCell ref="BD60:BE60"/>
    <mergeCell ref="BF60:BG60"/>
    <mergeCell ref="BH60:BI60"/>
    <mergeCell ref="AT60:AU60"/>
    <mergeCell ref="AV60:AW60"/>
    <mergeCell ref="AX60:AY60"/>
    <mergeCell ref="AZ60:BA60"/>
    <mergeCell ref="CQ59:CW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BF59:BG59"/>
    <mergeCell ref="BH59:BI59"/>
    <mergeCell ref="BJ59:BK59"/>
    <mergeCell ref="CH59:CN59"/>
    <mergeCell ref="AX59:AY59"/>
    <mergeCell ref="AZ59:BA59"/>
    <mergeCell ref="BB59:BC59"/>
    <mergeCell ref="BD59:BE59"/>
    <mergeCell ref="AO59:AP59"/>
    <mergeCell ref="AQ59:AS59"/>
    <mergeCell ref="AT59:AU59"/>
    <mergeCell ref="AV59:AW59"/>
    <mergeCell ref="BJ58:BK58"/>
    <mergeCell ref="CH58:CN58"/>
    <mergeCell ref="CQ58:CW58"/>
    <mergeCell ref="A59:B59"/>
    <mergeCell ref="C59:F59"/>
    <mergeCell ref="G59:J59"/>
    <mergeCell ref="K59:O59"/>
    <mergeCell ref="P59:V59"/>
    <mergeCell ref="W59:AE59"/>
    <mergeCell ref="AF59:AN59"/>
    <mergeCell ref="BB58:BC58"/>
    <mergeCell ref="BD58:BE58"/>
    <mergeCell ref="BF58:BG58"/>
    <mergeCell ref="BH58:BI58"/>
    <mergeCell ref="AT58:AU58"/>
    <mergeCell ref="AV58:AW58"/>
    <mergeCell ref="AX58:AY58"/>
    <mergeCell ref="AZ58:BA58"/>
    <mergeCell ref="CQ57:CW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BB57:BC57"/>
    <mergeCell ref="BD57:BE57"/>
    <mergeCell ref="BF57:BG57"/>
    <mergeCell ref="BH57:BI57"/>
    <mergeCell ref="AT57:AU57"/>
    <mergeCell ref="AV57:AW57"/>
    <mergeCell ref="AX57:AY57"/>
    <mergeCell ref="AZ57:BA57"/>
    <mergeCell ref="CQ56:CW56"/>
    <mergeCell ref="A57:B57"/>
    <mergeCell ref="C57:F57"/>
    <mergeCell ref="G57:J57"/>
    <mergeCell ref="K57:O57"/>
    <mergeCell ref="P57:V57"/>
    <mergeCell ref="W57:AE57"/>
    <mergeCell ref="AF57:AN57"/>
    <mergeCell ref="AO57:AP57"/>
    <mergeCell ref="AQ57:AS57"/>
    <mergeCell ref="BB56:BC56"/>
    <mergeCell ref="BD56:BE56"/>
    <mergeCell ref="BF56:BG56"/>
    <mergeCell ref="BH56:BI56"/>
    <mergeCell ref="AT56:AU56"/>
    <mergeCell ref="AV56:AW56"/>
    <mergeCell ref="AX56:AY56"/>
    <mergeCell ref="AZ56:BA56"/>
    <mergeCell ref="CQ55:CW55"/>
    <mergeCell ref="A56:B56"/>
    <mergeCell ref="C56:F56"/>
    <mergeCell ref="G56:J56"/>
    <mergeCell ref="K56:O56"/>
    <mergeCell ref="P56:V56"/>
    <mergeCell ref="W56:AE56"/>
    <mergeCell ref="AF56:AN56"/>
    <mergeCell ref="AO56:AP56"/>
    <mergeCell ref="AQ56:AS56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CQ54:CW54"/>
    <mergeCell ref="A55:B55"/>
    <mergeCell ref="C55:F55"/>
    <mergeCell ref="G55:J55"/>
    <mergeCell ref="K55:O55"/>
    <mergeCell ref="P55:V55"/>
    <mergeCell ref="W55:AE55"/>
    <mergeCell ref="AF55:AN55"/>
    <mergeCell ref="AO55:AP55"/>
    <mergeCell ref="BH54:BI54"/>
    <mergeCell ref="BJ54:BK54"/>
    <mergeCell ref="CF54:CF63"/>
    <mergeCell ref="CH54:CN54"/>
    <mergeCell ref="BH55:BI55"/>
    <mergeCell ref="BJ55:BK55"/>
    <mergeCell ref="CH55:CN55"/>
    <mergeCell ref="BJ56:BK56"/>
    <mergeCell ref="CH56:CN56"/>
    <mergeCell ref="BJ57:BK57"/>
    <mergeCell ref="CH57:CN57"/>
    <mergeCell ref="AZ54:BA54"/>
    <mergeCell ref="BB54:BC54"/>
    <mergeCell ref="BD54:BE54"/>
    <mergeCell ref="BF54:BG54"/>
    <mergeCell ref="AQ54:AS54"/>
    <mergeCell ref="AT54:AU54"/>
    <mergeCell ref="AV54:AW54"/>
    <mergeCell ref="AX54:AY54"/>
    <mergeCell ref="P54:V54"/>
    <mergeCell ref="W54:AE54"/>
    <mergeCell ref="AF54:AN54"/>
    <mergeCell ref="AO54:AP54"/>
    <mergeCell ref="A54:B54"/>
    <mergeCell ref="C54:F54"/>
    <mergeCell ref="G54:J54"/>
    <mergeCell ref="K54:O54"/>
    <mergeCell ref="BH53:BI53"/>
    <mergeCell ref="BJ53:BK53"/>
    <mergeCell ref="CH53:CN53"/>
    <mergeCell ref="CQ53:CW53"/>
    <mergeCell ref="AZ53:BA53"/>
    <mergeCell ref="BB53:BC53"/>
    <mergeCell ref="BD53:BE53"/>
    <mergeCell ref="BF53:BG53"/>
    <mergeCell ref="AQ53:AS53"/>
    <mergeCell ref="AT53:AU53"/>
    <mergeCell ref="AV53:AW53"/>
    <mergeCell ref="AX53:AY53"/>
    <mergeCell ref="P53:V53"/>
    <mergeCell ref="W53:AE53"/>
    <mergeCell ref="AF53:AN53"/>
    <mergeCell ref="AO53:AP53"/>
    <mergeCell ref="A53:B53"/>
    <mergeCell ref="C53:F53"/>
    <mergeCell ref="G53:J53"/>
    <mergeCell ref="K53:O53"/>
    <mergeCell ref="BH52:BI52"/>
    <mergeCell ref="BJ52:BK52"/>
    <mergeCell ref="CH52:CN52"/>
    <mergeCell ref="CQ52:CW52"/>
    <mergeCell ref="AZ52:BA52"/>
    <mergeCell ref="BB52:BC52"/>
    <mergeCell ref="BD52:BE52"/>
    <mergeCell ref="BF52:BG52"/>
    <mergeCell ref="AQ52:AS52"/>
    <mergeCell ref="AT52:AU52"/>
    <mergeCell ref="AV52:AW52"/>
    <mergeCell ref="AX52:AY52"/>
    <mergeCell ref="P52:V52"/>
    <mergeCell ref="W52:AE52"/>
    <mergeCell ref="AF52:AN52"/>
    <mergeCell ref="AO52:AP52"/>
    <mergeCell ref="A52:B52"/>
    <mergeCell ref="C52:F52"/>
    <mergeCell ref="G52:J52"/>
    <mergeCell ref="K52:O52"/>
    <mergeCell ref="BH51:BI51"/>
    <mergeCell ref="BJ51:BK51"/>
    <mergeCell ref="CH51:CN51"/>
    <mergeCell ref="CQ51:CW51"/>
    <mergeCell ref="AZ51:BA51"/>
    <mergeCell ref="BB51:BC51"/>
    <mergeCell ref="BD51:BE51"/>
    <mergeCell ref="BF51:BG51"/>
    <mergeCell ref="AQ51:AS51"/>
    <mergeCell ref="AT51:AU51"/>
    <mergeCell ref="AV51:AW51"/>
    <mergeCell ref="AX51:AY51"/>
    <mergeCell ref="P51:V51"/>
    <mergeCell ref="W51:AE51"/>
    <mergeCell ref="AF51:AN51"/>
    <mergeCell ref="AO51:AP51"/>
    <mergeCell ref="A51:B51"/>
    <mergeCell ref="C51:F51"/>
    <mergeCell ref="G51:J51"/>
    <mergeCell ref="K51:O51"/>
    <mergeCell ref="BH50:BI50"/>
    <mergeCell ref="BJ50:BK50"/>
    <mergeCell ref="CH50:CN50"/>
    <mergeCell ref="CQ50:CW50"/>
    <mergeCell ref="AZ50:BA50"/>
    <mergeCell ref="BB50:BC50"/>
    <mergeCell ref="BD50:BE50"/>
    <mergeCell ref="BF50:BG50"/>
    <mergeCell ref="AQ50:AS50"/>
    <mergeCell ref="AT50:AU50"/>
    <mergeCell ref="AV50:AW50"/>
    <mergeCell ref="AX50:AY50"/>
    <mergeCell ref="P50:V50"/>
    <mergeCell ref="W50:AE50"/>
    <mergeCell ref="AF50:AN50"/>
    <mergeCell ref="AO50:AP50"/>
    <mergeCell ref="A50:B50"/>
    <mergeCell ref="C50:F50"/>
    <mergeCell ref="G50:J50"/>
    <mergeCell ref="K50:O50"/>
    <mergeCell ref="BH45:BI45"/>
    <mergeCell ref="BJ45:BK45"/>
    <mergeCell ref="CH45:CN45"/>
    <mergeCell ref="BJ46:BK46"/>
    <mergeCell ref="BH46:BI46"/>
    <mergeCell ref="CH49:CN49"/>
    <mergeCell ref="CQ49:CW49"/>
    <mergeCell ref="CF44:CF53"/>
    <mergeCell ref="CH44:CN44"/>
    <mergeCell ref="CQ48:CW48"/>
    <mergeCell ref="CQ47:CW47"/>
    <mergeCell ref="CQ46:CW46"/>
    <mergeCell ref="CQ45:CW45"/>
    <mergeCell ref="CQ44:CW44"/>
    <mergeCell ref="BD49:BE49"/>
    <mergeCell ref="BF49:BG49"/>
    <mergeCell ref="BH49:BI49"/>
    <mergeCell ref="BJ49:BK49"/>
    <mergeCell ref="A49:B49"/>
    <mergeCell ref="C49:F49"/>
    <mergeCell ref="G49:J49"/>
    <mergeCell ref="K49:O49"/>
    <mergeCell ref="BD48:BE48"/>
    <mergeCell ref="BF48:BG48"/>
    <mergeCell ref="AQ48:AS48"/>
    <mergeCell ref="P49:V49"/>
    <mergeCell ref="W49:AE49"/>
    <mergeCell ref="AF49:AN49"/>
    <mergeCell ref="AO49:AP49"/>
    <mergeCell ref="AT49:AU49"/>
    <mergeCell ref="AV49:AW49"/>
    <mergeCell ref="AX49:AY49"/>
    <mergeCell ref="AX48:AY48"/>
    <mergeCell ref="AZ48:BA48"/>
    <mergeCell ref="AQ49:AS49"/>
    <mergeCell ref="BB48:BC48"/>
    <mergeCell ref="AZ49:BA49"/>
    <mergeCell ref="BB49:BC49"/>
    <mergeCell ref="A48:B48"/>
    <mergeCell ref="C48:F48"/>
    <mergeCell ref="G48:J48"/>
    <mergeCell ref="K48:O48"/>
    <mergeCell ref="BD47:BE47"/>
    <mergeCell ref="BF47:BG47"/>
    <mergeCell ref="BH47:BI47"/>
    <mergeCell ref="P48:V48"/>
    <mergeCell ref="W48:AE48"/>
    <mergeCell ref="AF48:AN48"/>
    <mergeCell ref="AO48:AP48"/>
    <mergeCell ref="BH48:BI48"/>
    <mergeCell ref="AT48:AU48"/>
    <mergeCell ref="AV48:AW48"/>
    <mergeCell ref="AV47:AW47"/>
    <mergeCell ref="AX47:AY47"/>
    <mergeCell ref="AZ47:BA47"/>
    <mergeCell ref="BB47:BC47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BB46:BC46"/>
    <mergeCell ref="BD46:BE46"/>
    <mergeCell ref="BF46:BG46"/>
    <mergeCell ref="AT46:AU46"/>
    <mergeCell ref="AV46:AW46"/>
    <mergeCell ref="AX46:AY46"/>
    <mergeCell ref="AZ46:BA46"/>
    <mergeCell ref="AQ46:AS46"/>
    <mergeCell ref="AT47:AU47"/>
    <mergeCell ref="A46:B46"/>
    <mergeCell ref="C46:F46"/>
    <mergeCell ref="G46:J46"/>
    <mergeCell ref="K46:O46"/>
    <mergeCell ref="P46:V46"/>
    <mergeCell ref="W46:AE46"/>
    <mergeCell ref="AF46:AN46"/>
    <mergeCell ref="AO46:AP46"/>
    <mergeCell ref="AZ45:BA45"/>
    <mergeCell ref="BB45:BC45"/>
    <mergeCell ref="BD45:BE45"/>
    <mergeCell ref="BF45:BG45"/>
    <mergeCell ref="AQ45:AS45"/>
    <mergeCell ref="AT45:AU45"/>
    <mergeCell ref="AV45:AW45"/>
    <mergeCell ref="AX45:AY45"/>
    <mergeCell ref="A45:B45"/>
    <mergeCell ref="C45:F45"/>
    <mergeCell ref="G45:J45"/>
    <mergeCell ref="K45:O45"/>
    <mergeCell ref="P45:V45"/>
    <mergeCell ref="W45:AE45"/>
    <mergeCell ref="AF45:AN45"/>
    <mergeCell ref="AO45:AP45"/>
    <mergeCell ref="BJ48:BK48"/>
    <mergeCell ref="CH48:CN48"/>
    <mergeCell ref="BB44:BC44"/>
    <mergeCell ref="BD44:BE44"/>
    <mergeCell ref="BF44:BG44"/>
    <mergeCell ref="BJ44:BK44"/>
    <mergeCell ref="BH44:BI44"/>
    <mergeCell ref="CH46:CN46"/>
    <mergeCell ref="BJ47:BK47"/>
    <mergeCell ref="CH47:CN47"/>
    <mergeCell ref="AT44:AU44"/>
    <mergeCell ref="AV44:AW44"/>
    <mergeCell ref="AX44:AY44"/>
    <mergeCell ref="AZ44:BA44"/>
    <mergeCell ref="CQ43:C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BF43:BG43"/>
    <mergeCell ref="BH43:BI43"/>
    <mergeCell ref="BJ43:BK43"/>
    <mergeCell ref="CH43:CN43"/>
    <mergeCell ref="AX43:AY43"/>
    <mergeCell ref="AZ43:BA43"/>
    <mergeCell ref="BB43:BC43"/>
    <mergeCell ref="BD43:BE43"/>
    <mergeCell ref="AO43:AP43"/>
    <mergeCell ref="AQ43:AS43"/>
    <mergeCell ref="AT43:AU43"/>
    <mergeCell ref="AV43:AW43"/>
    <mergeCell ref="BJ42:BK42"/>
    <mergeCell ref="CH42:CN42"/>
    <mergeCell ref="CQ42:CW42"/>
    <mergeCell ref="A43:B43"/>
    <mergeCell ref="C43:F43"/>
    <mergeCell ref="G43:J43"/>
    <mergeCell ref="K43:O43"/>
    <mergeCell ref="P43:V43"/>
    <mergeCell ref="W43:AE43"/>
    <mergeCell ref="AF43:AN43"/>
    <mergeCell ref="BB42:BC42"/>
    <mergeCell ref="BD42:BE42"/>
    <mergeCell ref="BF42:BG42"/>
    <mergeCell ref="BH42:BI42"/>
    <mergeCell ref="AT42:AU42"/>
    <mergeCell ref="AV42:AW42"/>
    <mergeCell ref="AX42:AY42"/>
    <mergeCell ref="AZ42:BA42"/>
    <mergeCell ref="CQ41:C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BF41:BG41"/>
    <mergeCell ref="BH41:BI41"/>
    <mergeCell ref="BJ41:BK41"/>
    <mergeCell ref="CH41:CN41"/>
    <mergeCell ref="AX41:AY41"/>
    <mergeCell ref="AZ41:BA41"/>
    <mergeCell ref="BB41:BC41"/>
    <mergeCell ref="BD41:BE41"/>
    <mergeCell ref="AO41:AP41"/>
    <mergeCell ref="AQ41:AS41"/>
    <mergeCell ref="AT41:AU41"/>
    <mergeCell ref="AV41:AW41"/>
    <mergeCell ref="BJ40:BK40"/>
    <mergeCell ref="CH40:CN40"/>
    <mergeCell ref="CQ40:CW40"/>
    <mergeCell ref="A41:B41"/>
    <mergeCell ref="C41:F41"/>
    <mergeCell ref="G41:J41"/>
    <mergeCell ref="K41:O41"/>
    <mergeCell ref="P41:V41"/>
    <mergeCell ref="W41:AE41"/>
    <mergeCell ref="AF41:AN41"/>
    <mergeCell ref="BB40:BC40"/>
    <mergeCell ref="BD40:BE40"/>
    <mergeCell ref="BF40:BG40"/>
    <mergeCell ref="BH40:BI40"/>
    <mergeCell ref="AT40:AU40"/>
    <mergeCell ref="AV40:AW40"/>
    <mergeCell ref="AX40:AY40"/>
    <mergeCell ref="AZ40:BA40"/>
    <mergeCell ref="CQ39:C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BF39:BG39"/>
    <mergeCell ref="BH39:BI39"/>
    <mergeCell ref="BJ39:BK39"/>
    <mergeCell ref="CH39:CN39"/>
    <mergeCell ref="AX39:AY39"/>
    <mergeCell ref="AZ39:BA39"/>
    <mergeCell ref="BB39:BC39"/>
    <mergeCell ref="BD39:BE39"/>
    <mergeCell ref="AO39:AP39"/>
    <mergeCell ref="AQ39:AS39"/>
    <mergeCell ref="AT39:AU39"/>
    <mergeCell ref="AV39:AW39"/>
    <mergeCell ref="BJ38:BK38"/>
    <mergeCell ref="CH38:CN38"/>
    <mergeCell ref="CQ38:CW38"/>
    <mergeCell ref="A39:B39"/>
    <mergeCell ref="C39:F39"/>
    <mergeCell ref="G39:J39"/>
    <mergeCell ref="K39:O39"/>
    <mergeCell ref="P39:V39"/>
    <mergeCell ref="W39:AE39"/>
    <mergeCell ref="AF39:AN39"/>
    <mergeCell ref="BB38:BC38"/>
    <mergeCell ref="BD38:BE38"/>
    <mergeCell ref="BF38:BG38"/>
    <mergeCell ref="BH38:BI38"/>
    <mergeCell ref="AT38:AU38"/>
    <mergeCell ref="AV38:AW38"/>
    <mergeCell ref="AX38:AY38"/>
    <mergeCell ref="AZ38:BA38"/>
    <mergeCell ref="CQ37:C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BB37:BC37"/>
    <mergeCell ref="BD37:BE37"/>
    <mergeCell ref="BF37:BG37"/>
    <mergeCell ref="BH37:BI37"/>
    <mergeCell ref="AT37:AU37"/>
    <mergeCell ref="AV37:AW37"/>
    <mergeCell ref="AX37:AY37"/>
    <mergeCell ref="AZ37:BA37"/>
    <mergeCell ref="CQ36:C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CQ35:C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Z35:BA35"/>
    <mergeCell ref="BB35:BC35"/>
    <mergeCell ref="BD35:BE35"/>
    <mergeCell ref="BF35:BG35"/>
    <mergeCell ref="AQ35:AS35"/>
    <mergeCell ref="AT35:AU35"/>
    <mergeCell ref="AV35:AW35"/>
    <mergeCell ref="AX35:AY35"/>
    <mergeCell ref="CQ34:C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BH34:BI34"/>
    <mergeCell ref="BJ34:BK34"/>
    <mergeCell ref="CF34:CF43"/>
    <mergeCell ref="CH34:CN34"/>
    <mergeCell ref="BH35:BI35"/>
    <mergeCell ref="BJ35:BK35"/>
    <mergeCell ref="CH35:CN35"/>
    <mergeCell ref="BJ36:BK36"/>
    <mergeCell ref="CH36:CN36"/>
    <mergeCell ref="BJ37:BK37"/>
    <mergeCell ref="CH37:CN37"/>
    <mergeCell ref="AZ34:BA34"/>
    <mergeCell ref="BB34:BC34"/>
    <mergeCell ref="BD34:BE34"/>
    <mergeCell ref="BF34:BG34"/>
    <mergeCell ref="AQ34:AS34"/>
    <mergeCell ref="AT34:AU34"/>
    <mergeCell ref="AV34:AW34"/>
    <mergeCell ref="AX34:AY34"/>
    <mergeCell ref="P34:V34"/>
    <mergeCell ref="W34:AE34"/>
    <mergeCell ref="AF34:AN34"/>
    <mergeCell ref="AO34:AP34"/>
    <mergeCell ref="A34:B34"/>
    <mergeCell ref="C34:F34"/>
    <mergeCell ref="G34:J34"/>
    <mergeCell ref="K34:O34"/>
    <mergeCell ref="BH33:BI33"/>
    <mergeCell ref="BJ33:BK33"/>
    <mergeCell ref="BN33:BO33"/>
    <mergeCell ref="BP33:BV33"/>
    <mergeCell ref="AZ33:BA33"/>
    <mergeCell ref="BB33:BC33"/>
    <mergeCell ref="BD33:BE33"/>
    <mergeCell ref="BF33:BG33"/>
    <mergeCell ref="AQ33:AS33"/>
    <mergeCell ref="AT33:AU33"/>
    <mergeCell ref="AV33:AW33"/>
    <mergeCell ref="AX33:AY33"/>
    <mergeCell ref="P33:V33"/>
    <mergeCell ref="W33:AE33"/>
    <mergeCell ref="AF33:AN33"/>
    <mergeCell ref="AO33:AP33"/>
    <mergeCell ref="A33:B33"/>
    <mergeCell ref="C33:F33"/>
    <mergeCell ref="G33:J33"/>
    <mergeCell ref="K33:O33"/>
    <mergeCell ref="BH32:BI32"/>
    <mergeCell ref="BJ32:BK32"/>
    <mergeCell ref="BN32:BO32"/>
    <mergeCell ref="BP32:BV32"/>
    <mergeCell ref="AZ32:BA32"/>
    <mergeCell ref="BB32:BC32"/>
    <mergeCell ref="BD32:BE32"/>
    <mergeCell ref="BF32:BG32"/>
    <mergeCell ref="AQ32:AS32"/>
    <mergeCell ref="AT32:AU32"/>
    <mergeCell ref="AV32:AW32"/>
    <mergeCell ref="AX32:AY32"/>
    <mergeCell ref="P32:V32"/>
    <mergeCell ref="W32:AE32"/>
    <mergeCell ref="AF32:AN32"/>
    <mergeCell ref="AO32:AP32"/>
    <mergeCell ref="A32:B32"/>
    <mergeCell ref="C32:F32"/>
    <mergeCell ref="G32:J32"/>
    <mergeCell ref="K32:O32"/>
    <mergeCell ref="BW31:BW33"/>
    <mergeCell ref="BY31:CE31"/>
    <mergeCell ref="CH31:CN31"/>
    <mergeCell ref="CQ31:CW31"/>
    <mergeCell ref="BY32:CE32"/>
    <mergeCell ref="CH32:CN32"/>
    <mergeCell ref="CQ32:CW32"/>
    <mergeCell ref="BY33:CE33"/>
    <mergeCell ref="CH33:CN33"/>
    <mergeCell ref="CQ33:CW33"/>
    <mergeCell ref="BH31:BI31"/>
    <mergeCell ref="BJ31:BK31"/>
    <mergeCell ref="BN31:BO31"/>
    <mergeCell ref="BP31:BV31"/>
    <mergeCell ref="AZ31:BA31"/>
    <mergeCell ref="BB31:BC31"/>
    <mergeCell ref="BD31:BE31"/>
    <mergeCell ref="BF31:BG31"/>
    <mergeCell ref="AQ31:AS31"/>
    <mergeCell ref="AT31:AU31"/>
    <mergeCell ref="AV31:AW31"/>
    <mergeCell ref="AX31:AY31"/>
    <mergeCell ref="P31:V31"/>
    <mergeCell ref="W31:AE31"/>
    <mergeCell ref="AF31:AN31"/>
    <mergeCell ref="AO31:AP31"/>
    <mergeCell ref="A31:B31"/>
    <mergeCell ref="C31:F31"/>
    <mergeCell ref="G31:J31"/>
    <mergeCell ref="K31:O31"/>
    <mergeCell ref="BH30:BI30"/>
    <mergeCell ref="BJ30:BK30"/>
    <mergeCell ref="BN30:BO30"/>
    <mergeCell ref="BP30:BV30"/>
    <mergeCell ref="AZ30:BA30"/>
    <mergeCell ref="BB30:BC30"/>
    <mergeCell ref="BD30:BE30"/>
    <mergeCell ref="BF30:BG30"/>
    <mergeCell ref="AQ30:AS30"/>
    <mergeCell ref="AT30:AU30"/>
    <mergeCell ref="AV30:AW30"/>
    <mergeCell ref="AX30:AY30"/>
    <mergeCell ref="P30:V30"/>
    <mergeCell ref="W30:AE30"/>
    <mergeCell ref="AF30:AN30"/>
    <mergeCell ref="AO30:AP30"/>
    <mergeCell ref="A30:B30"/>
    <mergeCell ref="C30:F30"/>
    <mergeCell ref="G30:J30"/>
    <mergeCell ref="K30:O30"/>
    <mergeCell ref="BH29:BI29"/>
    <mergeCell ref="BJ29:BK29"/>
    <mergeCell ref="BN29:BO29"/>
    <mergeCell ref="BP29:BV29"/>
    <mergeCell ref="AZ29:BA29"/>
    <mergeCell ref="BB29:BC29"/>
    <mergeCell ref="BD29:BE29"/>
    <mergeCell ref="BF29:BG29"/>
    <mergeCell ref="AQ29:AS29"/>
    <mergeCell ref="AT29:AU29"/>
    <mergeCell ref="AV29:AW29"/>
    <mergeCell ref="AX29:AY29"/>
    <mergeCell ref="P29:V29"/>
    <mergeCell ref="W29:AE29"/>
    <mergeCell ref="AF29:AN29"/>
    <mergeCell ref="AO29:AP29"/>
    <mergeCell ref="A29:B29"/>
    <mergeCell ref="C29:F29"/>
    <mergeCell ref="G29:J29"/>
    <mergeCell ref="K29:O29"/>
    <mergeCell ref="BW28:BW30"/>
    <mergeCell ref="BY28:CE28"/>
    <mergeCell ref="CH28:CN28"/>
    <mergeCell ref="CQ28:CW28"/>
    <mergeCell ref="BY29:CE29"/>
    <mergeCell ref="CH29:CN29"/>
    <mergeCell ref="CQ29:CW29"/>
    <mergeCell ref="BY30:CE30"/>
    <mergeCell ref="CH30:CN30"/>
    <mergeCell ref="CQ30:CW30"/>
    <mergeCell ref="BH28:BI28"/>
    <mergeCell ref="BJ28:BK28"/>
    <mergeCell ref="BN28:BO28"/>
    <mergeCell ref="BP28:BV28"/>
    <mergeCell ref="AZ28:BA28"/>
    <mergeCell ref="BB28:BC28"/>
    <mergeCell ref="BD28:BE28"/>
    <mergeCell ref="BF28:BG28"/>
    <mergeCell ref="AQ28:AS28"/>
    <mergeCell ref="AT28:AU28"/>
    <mergeCell ref="AV28:AW28"/>
    <mergeCell ref="AX28:AY28"/>
    <mergeCell ref="P28:V28"/>
    <mergeCell ref="W28:AE28"/>
    <mergeCell ref="AF28:AN28"/>
    <mergeCell ref="AO28:AP28"/>
    <mergeCell ref="A28:B28"/>
    <mergeCell ref="C28:F28"/>
    <mergeCell ref="G28:J28"/>
    <mergeCell ref="K28:O28"/>
    <mergeCell ref="BP27:BV27"/>
    <mergeCell ref="BY27:CE27"/>
    <mergeCell ref="CH27:CN27"/>
    <mergeCell ref="CQ27:CW27"/>
    <mergeCell ref="BF27:BG27"/>
    <mergeCell ref="BH27:BI27"/>
    <mergeCell ref="BJ27:BK27"/>
    <mergeCell ref="BN27:BO27"/>
    <mergeCell ref="AX27:AY27"/>
    <mergeCell ref="AZ27:BA27"/>
    <mergeCell ref="BB27:BC27"/>
    <mergeCell ref="BD27:BE27"/>
    <mergeCell ref="AO27:AP27"/>
    <mergeCell ref="AQ27:AS27"/>
    <mergeCell ref="AT27:AU27"/>
    <mergeCell ref="AV27:AW27"/>
    <mergeCell ref="BY26:CE26"/>
    <mergeCell ref="CH26:CN26"/>
    <mergeCell ref="CQ26:CW26"/>
    <mergeCell ref="A27:B27"/>
    <mergeCell ref="C27:F27"/>
    <mergeCell ref="G27:J27"/>
    <mergeCell ref="K27:O27"/>
    <mergeCell ref="P27:V27"/>
    <mergeCell ref="W27:AE27"/>
    <mergeCell ref="AF27:AN27"/>
    <mergeCell ref="BH26:BI26"/>
    <mergeCell ref="BJ26:BK26"/>
    <mergeCell ref="BN26:BO26"/>
    <mergeCell ref="BP26:BV26"/>
    <mergeCell ref="AZ26:BA26"/>
    <mergeCell ref="BB26:BC26"/>
    <mergeCell ref="BD26:BE26"/>
    <mergeCell ref="BF26:BG26"/>
    <mergeCell ref="AQ26:AS26"/>
    <mergeCell ref="AT26:AU26"/>
    <mergeCell ref="AV26:AW26"/>
    <mergeCell ref="AX26:AY26"/>
    <mergeCell ref="CH25:CN25"/>
    <mergeCell ref="CQ25:C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BH25:BI25"/>
    <mergeCell ref="BJ25:BK25"/>
    <mergeCell ref="BN25:BO25"/>
    <mergeCell ref="BP25:BV25"/>
    <mergeCell ref="AZ25:BA25"/>
    <mergeCell ref="BB25:BC25"/>
    <mergeCell ref="BD25:BE25"/>
    <mergeCell ref="BF25:BG25"/>
    <mergeCell ref="AQ25:AS25"/>
    <mergeCell ref="AT25:AU25"/>
    <mergeCell ref="AV25:AW25"/>
    <mergeCell ref="AX25:AY25"/>
    <mergeCell ref="CQ24:C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BJ24:BK24"/>
    <mergeCell ref="BN24:BO24"/>
    <mergeCell ref="BP24:BV24"/>
    <mergeCell ref="BY24:CE24"/>
    <mergeCell ref="BB24:BC24"/>
    <mergeCell ref="BD24:BE24"/>
    <mergeCell ref="BF24:BG24"/>
    <mergeCell ref="BH24:BI24"/>
    <mergeCell ref="AT24:AU24"/>
    <mergeCell ref="AV24:AW24"/>
    <mergeCell ref="AX24:AY24"/>
    <mergeCell ref="AZ24:BA24"/>
    <mergeCell ref="CQ23:CW23"/>
    <mergeCell ref="A24:B24"/>
    <mergeCell ref="C24:F24"/>
    <mergeCell ref="G24:J24"/>
    <mergeCell ref="K24:O24"/>
    <mergeCell ref="P24:V24"/>
    <mergeCell ref="W24:AE24"/>
    <mergeCell ref="AF24:AN24"/>
    <mergeCell ref="AO24:AP24"/>
    <mergeCell ref="AQ24:AS24"/>
    <mergeCell ref="CQ22:CW22"/>
    <mergeCell ref="AX23:AY23"/>
    <mergeCell ref="AZ23:BA23"/>
    <mergeCell ref="BB23:BC23"/>
    <mergeCell ref="BD23:BE23"/>
    <mergeCell ref="BF23:BG23"/>
    <mergeCell ref="BH23:BI23"/>
    <mergeCell ref="BJ23:BK23"/>
    <mergeCell ref="BN23:BO23"/>
    <mergeCell ref="BP23:BV23"/>
    <mergeCell ref="BP22:BV22"/>
    <mergeCell ref="BW22:BW24"/>
    <mergeCell ref="BY22:CE22"/>
    <mergeCell ref="CH22:CN22"/>
    <mergeCell ref="BY23:CE23"/>
    <mergeCell ref="CH23:CN23"/>
    <mergeCell ref="CF24:CF33"/>
    <mergeCell ref="CH24:CN24"/>
    <mergeCell ref="BW25:BW27"/>
    <mergeCell ref="BY25:CE25"/>
    <mergeCell ref="CH21:CN21"/>
    <mergeCell ref="CQ21:CW21"/>
    <mergeCell ref="AQ22:AS23"/>
    <mergeCell ref="AT22:AU23"/>
    <mergeCell ref="AV22:AW23"/>
    <mergeCell ref="AX22:AY22"/>
    <mergeCell ref="AZ22:BC22"/>
    <mergeCell ref="BD22:BG22"/>
    <mergeCell ref="BH22:BK22"/>
    <mergeCell ref="BN22:BO22"/>
    <mergeCell ref="AQ21:AW21"/>
    <mergeCell ref="AX21:BK21"/>
    <mergeCell ref="BN21:BO21"/>
    <mergeCell ref="BP21:BV21"/>
    <mergeCell ref="P21:V23"/>
    <mergeCell ref="W21:AE23"/>
    <mergeCell ref="AF21:AN23"/>
    <mergeCell ref="AO21:AP23"/>
    <mergeCell ref="A21:B23"/>
    <mergeCell ref="C21:F23"/>
    <mergeCell ref="G21:J23"/>
    <mergeCell ref="K21:O23"/>
    <mergeCell ref="CH19:CN19"/>
    <mergeCell ref="CQ19:CW19"/>
    <mergeCell ref="BN20:BO20"/>
    <mergeCell ref="BP20:BV20"/>
    <mergeCell ref="BY20:CE20"/>
    <mergeCell ref="CH20:CN20"/>
    <mergeCell ref="CQ20:CW20"/>
    <mergeCell ref="BN19:BO19"/>
    <mergeCell ref="BP19:BV19"/>
    <mergeCell ref="BW19:BW21"/>
    <mergeCell ref="BY19:CE19"/>
    <mergeCell ref="BY21:CE21"/>
    <mergeCell ref="AJ18:AM18"/>
    <mergeCell ref="AN18:AR18"/>
    <mergeCell ref="BN18:BO18"/>
    <mergeCell ref="BP18:BV18"/>
    <mergeCell ref="BW16:BW18"/>
    <mergeCell ref="BY16:CE16"/>
    <mergeCell ref="BY18:CE18"/>
    <mergeCell ref="AJ16:AM16"/>
    <mergeCell ref="BP17:BV17"/>
    <mergeCell ref="A18:E18"/>
    <mergeCell ref="F18:W18"/>
    <mergeCell ref="AA18:AD18"/>
    <mergeCell ref="AE18:AI18"/>
    <mergeCell ref="BY17:CE17"/>
    <mergeCell ref="CH17:CN17"/>
    <mergeCell ref="CQ17:CW17"/>
    <mergeCell ref="A17:E17"/>
    <mergeCell ref="F17:W17"/>
    <mergeCell ref="AA17:AD17"/>
    <mergeCell ref="AE17:AI17"/>
    <mergeCell ref="AJ17:AM17"/>
    <mergeCell ref="AN17:AR17"/>
    <mergeCell ref="BN17:BO17"/>
    <mergeCell ref="CQ18:CW18"/>
    <mergeCell ref="CH15:CN15"/>
    <mergeCell ref="CQ15:CW15"/>
    <mergeCell ref="CH16:CN16"/>
    <mergeCell ref="CQ16:CW16"/>
    <mergeCell ref="A16:E16"/>
    <mergeCell ref="F16:W16"/>
    <mergeCell ref="AA16:AD16"/>
    <mergeCell ref="AE16:AI16"/>
    <mergeCell ref="AN16:AR16"/>
    <mergeCell ref="BN16:BO16"/>
    <mergeCell ref="BP16:BV16"/>
    <mergeCell ref="AJ15:AM15"/>
    <mergeCell ref="AN15:AR15"/>
    <mergeCell ref="BN15:BO15"/>
    <mergeCell ref="BP15:BV15"/>
    <mergeCell ref="A15:E15"/>
    <mergeCell ref="F15:W15"/>
    <mergeCell ref="AA15:AD15"/>
    <mergeCell ref="AE15:AI15"/>
    <mergeCell ref="AJ14:AM14"/>
    <mergeCell ref="AN14:AR14"/>
    <mergeCell ref="BN14:BO14"/>
    <mergeCell ref="BP14:BV14"/>
    <mergeCell ref="A14:E14"/>
    <mergeCell ref="F14:W14"/>
    <mergeCell ref="AA14:AD14"/>
    <mergeCell ref="AE14:AI14"/>
    <mergeCell ref="BW13:BW15"/>
    <mergeCell ref="BY13:CE13"/>
    <mergeCell ref="CH13:CN13"/>
    <mergeCell ref="CQ13:CW13"/>
    <mergeCell ref="BY14:CE14"/>
    <mergeCell ref="CF14:CF23"/>
    <mergeCell ref="CH14:CN14"/>
    <mergeCell ref="CQ14:CW14"/>
    <mergeCell ref="BY15:CE15"/>
    <mergeCell ref="CH18:CN18"/>
    <mergeCell ref="AJ13:AM13"/>
    <mergeCell ref="AN13:AR13"/>
    <mergeCell ref="BN13:BO13"/>
    <mergeCell ref="BP13:BV13"/>
    <mergeCell ref="A13:E13"/>
    <mergeCell ref="F13:W13"/>
    <mergeCell ref="AA13:AD13"/>
    <mergeCell ref="AE13:AI13"/>
    <mergeCell ref="BP12:BV12"/>
    <mergeCell ref="BY12:CE12"/>
    <mergeCell ref="CH12:CN12"/>
    <mergeCell ref="CQ12:CW12"/>
    <mergeCell ref="BW10:BW12"/>
    <mergeCell ref="BY10:CE10"/>
    <mergeCell ref="CH10:CN10"/>
    <mergeCell ref="CQ10:CW10"/>
    <mergeCell ref="BY11:CE11"/>
    <mergeCell ref="CH11:CN11"/>
    <mergeCell ref="A12:E12"/>
    <mergeCell ref="F12:W12"/>
    <mergeCell ref="AA12:AR12"/>
    <mergeCell ref="BN12:BO12"/>
    <mergeCell ref="CQ11:CW11"/>
    <mergeCell ref="A10:E10"/>
    <mergeCell ref="F10:W10"/>
    <mergeCell ref="BN10:BO10"/>
    <mergeCell ref="BP10:BV10"/>
    <mergeCell ref="A11:E11"/>
    <mergeCell ref="F11:W11"/>
    <mergeCell ref="BN11:BO11"/>
    <mergeCell ref="BP11:BV11"/>
    <mergeCell ref="CH8:CN8"/>
    <mergeCell ref="CQ8:CW8"/>
    <mergeCell ref="A9:E9"/>
    <mergeCell ref="F9:W9"/>
    <mergeCell ref="BN9:BO9"/>
    <mergeCell ref="BP9:BV9"/>
    <mergeCell ref="BY9:CE9"/>
    <mergeCell ref="CH9:CN9"/>
    <mergeCell ref="CQ9:CW9"/>
    <mergeCell ref="BP6:BV6"/>
    <mergeCell ref="A6:E6"/>
    <mergeCell ref="F3:W3"/>
    <mergeCell ref="A4:E4"/>
    <mergeCell ref="F4:W4"/>
    <mergeCell ref="BN4:BO4"/>
    <mergeCell ref="BP4:BV4"/>
    <mergeCell ref="BN3:BV3"/>
    <mergeCell ref="AA3:AR9"/>
    <mergeCell ref="CH6:CN6"/>
    <mergeCell ref="CQ6:CW6"/>
    <mergeCell ref="A7:E7"/>
    <mergeCell ref="F7:W7"/>
    <mergeCell ref="BN7:BO7"/>
    <mergeCell ref="BP7:BV7"/>
    <mergeCell ref="BW7:BW9"/>
    <mergeCell ref="BY7:CE7"/>
    <mergeCell ref="CH7:CN7"/>
    <mergeCell ref="BN6:BO6"/>
    <mergeCell ref="BP5:BV5"/>
    <mergeCell ref="BY5:CE5"/>
    <mergeCell ref="CH5:CN5"/>
    <mergeCell ref="CQ5:CW5"/>
    <mergeCell ref="A3:E3"/>
    <mergeCell ref="BY6:CE6"/>
    <mergeCell ref="A8:E8"/>
    <mergeCell ref="F8:W8"/>
    <mergeCell ref="BN8:BO8"/>
    <mergeCell ref="BP8:BV8"/>
    <mergeCell ref="F6:W6"/>
    <mergeCell ref="A5:E5"/>
    <mergeCell ref="F5:W5"/>
    <mergeCell ref="BN5:BO5"/>
    <mergeCell ref="BW3:CE3"/>
    <mergeCell ref="CF3:CN3"/>
    <mergeCell ref="CO3:CW3"/>
    <mergeCell ref="BW4:BW6"/>
    <mergeCell ref="BY4:CE4"/>
    <mergeCell ref="CF4:CF13"/>
    <mergeCell ref="CQ4:CW4"/>
    <mergeCell ref="CH4:CN4"/>
    <mergeCell ref="CQ7:CW7"/>
    <mergeCell ref="BY8:CE8"/>
  </mergeCells>
  <printOptions/>
  <pageMargins left="0.47" right="0.55" top="0.49" bottom="0.23" header="0.26" footer="0.12"/>
  <pageSetup orientation="landscape" paperSize="9" scale="54" r:id="rId1"/>
  <headerFooter alignWithMargins="0">
    <oddFooter>&amp;C&amp;P/&amp;N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48</v>
      </c>
      <c r="B2" s="3" t="s">
        <v>82</v>
      </c>
      <c r="D2" s="3" t="s">
        <v>51</v>
      </c>
      <c r="E2" s="3" t="s">
        <v>48</v>
      </c>
      <c r="F2" s="13" t="s">
        <v>2</v>
      </c>
      <c r="G2" s="13" t="s">
        <v>82</v>
      </c>
      <c r="I2" s="13" t="s">
        <v>51</v>
      </c>
      <c r="J2" s="13" t="s">
        <v>48</v>
      </c>
      <c r="K2" s="13" t="s">
        <v>2</v>
      </c>
      <c r="L2" s="13" t="s">
        <v>4</v>
      </c>
      <c r="N2" s="13" t="s">
        <v>51</v>
      </c>
      <c r="O2" s="13" t="s">
        <v>48</v>
      </c>
      <c r="P2" s="13" t="s">
        <v>2</v>
      </c>
      <c r="Q2" s="13" t="s">
        <v>82</v>
      </c>
    </row>
    <row r="3" spans="1:17" ht="14.25" thickTop="1">
      <c r="A3">
        <f>'JOC13_15入力シート'!AX25</f>
        <v>0</v>
      </c>
      <c r="B3" s="12">
        <f>'JOC13_15入力シート'!P25</f>
        <v>0</v>
      </c>
      <c r="D3">
        <f>'JOC13_15入力シート'!AZ25</f>
        <v>0</v>
      </c>
      <c r="E3">
        <f>'JOC13_15入力シート'!BB25</f>
        <v>0</v>
      </c>
      <c r="F3" t="str">
        <f>D3&amp;E3</f>
        <v>00</v>
      </c>
      <c r="G3" s="12">
        <f>'JOC13_15入力シート'!P25</f>
        <v>0</v>
      </c>
      <c r="I3">
        <f>'JOC13_15入力シート'!BD25</f>
        <v>0</v>
      </c>
      <c r="J3">
        <f>'JOC13_15入力シート'!BF25</f>
        <v>0</v>
      </c>
      <c r="K3" t="str">
        <f>I3&amp;J3</f>
        <v>00</v>
      </c>
      <c r="L3" s="12">
        <f>'JOC13_15入力シート'!P25</f>
        <v>0</v>
      </c>
      <c r="N3" t="str">
        <f>'JOC13_15入力シート'!BH25</f>
        <v>A</v>
      </c>
      <c r="O3">
        <f>'JOC13_15入力シート'!BJ25</f>
        <v>0</v>
      </c>
      <c r="P3" t="str">
        <f>N3&amp;O3</f>
        <v>A0</v>
      </c>
      <c r="Q3" s="12">
        <f>'JOC13_15入力シート'!P25</f>
        <v>0</v>
      </c>
    </row>
    <row r="4" spans="1:17" ht="13.5">
      <c r="A4">
        <f>'JOC13_15入力シート'!AX26</f>
        <v>0</v>
      </c>
      <c r="B4" s="12">
        <f>'JOC13_15入力シート'!P26</f>
        <v>0</v>
      </c>
      <c r="D4">
        <f>'JOC13_15入力シート'!AZ26</f>
        <v>0</v>
      </c>
      <c r="E4">
        <f>'JOC13_15入力シート'!BB26</f>
        <v>0</v>
      </c>
      <c r="F4" t="str">
        <f>D4&amp;E4</f>
        <v>00</v>
      </c>
      <c r="G4" s="12">
        <f>'JOC13_15入力シート'!P26</f>
        <v>0</v>
      </c>
      <c r="I4">
        <f>'JOC13_15入力シート'!BD26</f>
        <v>0</v>
      </c>
      <c r="J4">
        <f>'JOC13_15入力シート'!BF26</f>
        <v>0</v>
      </c>
      <c r="K4" t="str">
        <f>I4&amp;J4</f>
        <v>00</v>
      </c>
      <c r="L4" s="12">
        <f>'JOC13_15入力シート'!P26</f>
        <v>0</v>
      </c>
      <c r="N4" t="str">
        <f>'JOC13_15入力シート'!BH26</f>
        <v>A</v>
      </c>
      <c r="O4">
        <f>'JOC13_15入力シート'!BJ26</f>
        <v>0</v>
      </c>
      <c r="P4" t="str">
        <f>N4&amp;O4</f>
        <v>A0</v>
      </c>
      <c r="Q4" s="12">
        <f>'JOC13_15入力シート'!P26</f>
        <v>0</v>
      </c>
    </row>
    <row r="5" spans="1:17" ht="13.5">
      <c r="A5">
        <f>'JOC13_15入力シート'!AX27</f>
        <v>0</v>
      </c>
      <c r="B5" s="12">
        <f>'JOC13_15入力シート'!P27</f>
        <v>0</v>
      </c>
      <c r="D5">
        <f>'JOC13_15入力シート'!AZ27</f>
        <v>0</v>
      </c>
      <c r="E5">
        <f>'JOC13_15入力シート'!BB27</f>
        <v>0</v>
      </c>
      <c r="F5" t="str">
        <f aca="true" t="shared" si="0" ref="F5:F68">D5&amp;E5</f>
        <v>00</v>
      </c>
      <c r="G5" s="12">
        <f>'JOC13_15入力シート'!P27</f>
        <v>0</v>
      </c>
      <c r="I5">
        <f>'JOC13_15入力シート'!BD27</f>
        <v>0</v>
      </c>
      <c r="J5">
        <f>'JOC13_15入力シート'!BF27</f>
        <v>0</v>
      </c>
      <c r="K5" t="str">
        <f aca="true" t="shared" si="1" ref="K5:K68">I5&amp;J5</f>
        <v>00</v>
      </c>
      <c r="L5" s="12">
        <f>'JOC13_15入力シート'!P27</f>
        <v>0</v>
      </c>
      <c r="N5" t="str">
        <f>'JOC13_15入力シート'!BH27</f>
        <v>A</v>
      </c>
      <c r="O5">
        <f>'JOC13_15入力シート'!BJ27</f>
        <v>0</v>
      </c>
      <c r="P5" t="str">
        <f aca="true" t="shared" si="2" ref="P5:P68">N5&amp;O5</f>
        <v>A0</v>
      </c>
      <c r="Q5" s="12">
        <f>'JOC13_15入力シート'!P27</f>
        <v>0</v>
      </c>
    </row>
    <row r="6" spans="1:17" ht="13.5">
      <c r="A6">
        <f>'JOC13_15入力シート'!AX28</f>
        <v>0</v>
      </c>
      <c r="B6" s="12">
        <f>'JOC13_15入力シート'!P28</f>
        <v>0</v>
      </c>
      <c r="D6">
        <f>'JOC13_15入力シート'!AZ28</f>
        <v>0</v>
      </c>
      <c r="E6">
        <f>'JOC13_15入力シート'!BB28</f>
        <v>0</v>
      </c>
      <c r="F6" t="str">
        <f t="shared" si="0"/>
        <v>00</v>
      </c>
      <c r="G6" s="12">
        <f>'JOC13_15入力シート'!P28</f>
        <v>0</v>
      </c>
      <c r="I6">
        <f>'JOC13_15入力シート'!BD28</f>
        <v>0</v>
      </c>
      <c r="J6">
        <f>'JOC13_15入力シート'!BF28</f>
        <v>0</v>
      </c>
      <c r="K6" t="str">
        <f t="shared" si="1"/>
        <v>00</v>
      </c>
      <c r="L6" s="12">
        <f>'JOC13_15入力シート'!P28</f>
        <v>0</v>
      </c>
      <c r="N6" t="str">
        <f>'JOC13_15入力シート'!BH28</f>
        <v>A</v>
      </c>
      <c r="O6">
        <f>'JOC13_15入力シート'!BJ28</f>
        <v>0</v>
      </c>
      <c r="P6" t="str">
        <f t="shared" si="2"/>
        <v>A0</v>
      </c>
      <c r="Q6" s="12">
        <f>'JOC13_15入力シート'!P28</f>
        <v>0</v>
      </c>
    </row>
    <row r="7" spans="1:17" ht="13.5">
      <c r="A7">
        <f>'JOC13_15入力シート'!AX29</f>
        <v>0</v>
      </c>
      <c r="B7" s="12">
        <f>'JOC13_15入力シート'!P29</f>
        <v>0</v>
      </c>
      <c r="D7">
        <f>'JOC13_15入力シート'!AZ29</f>
        <v>0</v>
      </c>
      <c r="E7">
        <f>'JOC13_15入力シート'!BB29</f>
        <v>0</v>
      </c>
      <c r="F7" t="str">
        <f t="shared" si="0"/>
        <v>00</v>
      </c>
      <c r="G7" s="12">
        <f>'JOC13_15入力シート'!P29</f>
        <v>0</v>
      </c>
      <c r="I7">
        <f>'JOC13_15入力シート'!BD29</f>
        <v>0</v>
      </c>
      <c r="J7">
        <f>'JOC13_15入力シート'!BF29</f>
        <v>0</v>
      </c>
      <c r="K7" t="str">
        <f t="shared" si="1"/>
        <v>00</v>
      </c>
      <c r="L7" s="12">
        <f>'JOC13_15入力シート'!P29</f>
        <v>0</v>
      </c>
      <c r="N7" t="str">
        <f>'JOC13_15入力シート'!BH29</f>
        <v>A</v>
      </c>
      <c r="O7">
        <f>'JOC13_15入力シート'!BJ29</f>
        <v>0</v>
      </c>
      <c r="P7" t="str">
        <f t="shared" si="2"/>
        <v>A0</v>
      </c>
      <c r="Q7" s="12">
        <f>'JOC13_15入力シート'!P29</f>
        <v>0</v>
      </c>
    </row>
    <row r="8" spans="1:17" ht="13.5">
      <c r="A8">
        <f>'JOC13_15入力シート'!AX30</f>
        <v>0</v>
      </c>
      <c r="B8" s="12">
        <f>'JOC13_15入力シート'!P30</f>
        <v>0</v>
      </c>
      <c r="D8">
        <f>'JOC13_15入力シート'!AZ30</f>
        <v>0</v>
      </c>
      <c r="E8">
        <f>'JOC13_15入力シート'!BB30</f>
        <v>0</v>
      </c>
      <c r="F8" t="str">
        <f t="shared" si="0"/>
        <v>00</v>
      </c>
      <c r="G8" s="12">
        <f>'JOC13_15入力シート'!P30</f>
        <v>0</v>
      </c>
      <c r="I8">
        <f>'JOC13_15入力シート'!BD30</f>
        <v>0</v>
      </c>
      <c r="J8">
        <f>'JOC13_15入力シート'!BF30</f>
        <v>0</v>
      </c>
      <c r="K8" t="str">
        <f t="shared" si="1"/>
        <v>00</v>
      </c>
      <c r="L8" s="12">
        <f>'JOC13_15入力シート'!P30</f>
        <v>0</v>
      </c>
      <c r="N8" t="str">
        <f>'JOC13_15入力シート'!BH30</f>
        <v>A</v>
      </c>
      <c r="O8">
        <f>'JOC13_15入力シート'!BJ30</f>
        <v>0</v>
      </c>
      <c r="P8" t="str">
        <f t="shared" si="2"/>
        <v>A0</v>
      </c>
      <c r="Q8" s="12">
        <f>'JOC13_15入力シート'!P30</f>
        <v>0</v>
      </c>
    </row>
    <row r="9" spans="1:17" ht="13.5">
      <c r="A9">
        <f>'JOC13_15入力シート'!AX31</f>
        <v>0</v>
      </c>
      <c r="B9" s="12">
        <f>'JOC13_15入力シート'!P31</f>
        <v>0</v>
      </c>
      <c r="D9">
        <f>'JOC13_15入力シート'!AZ31</f>
        <v>0</v>
      </c>
      <c r="E9">
        <f>'JOC13_15入力シート'!BB31</f>
        <v>0</v>
      </c>
      <c r="F9" t="str">
        <f t="shared" si="0"/>
        <v>00</v>
      </c>
      <c r="G9" s="12">
        <f>'JOC13_15入力シート'!P31</f>
        <v>0</v>
      </c>
      <c r="I9">
        <f>'JOC13_15入力シート'!BD31</f>
        <v>0</v>
      </c>
      <c r="J9">
        <f>'JOC13_15入力シート'!BF31</f>
        <v>0</v>
      </c>
      <c r="K9" t="str">
        <f t="shared" si="1"/>
        <v>00</v>
      </c>
      <c r="L9" s="12">
        <f>'JOC13_15入力シート'!P31</f>
        <v>0</v>
      </c>
      <c r="N9" t="str">
        <f>'JOC13_15入力シート'!BH31</f>
        <v>A</v>
      </c>
      <c r="O9">
        <f>'JOC13_15入力シート'!BJ31</f>
        <v>0</v>
      </c>
      <c r="P9" t="str">
        <f t="shared" si="2"/>
        <v>A0</v>
      </c>
      <c r="Q9" s="12">
        <f>'JOC13_15入力シート'!P31</f>
        <v>0</v>
      </c>
    </row>
    <row r="10" spans="1:17" ht="13.5">
      <c r="A10">
        <f>'JOC13_15入力シート'!AX32</f>
        <v>0</v>
      </c>
      <c r="B10" s="12">
        <f>'JOC13_15入力シート'!P32</f>
        <v>0</v>
      </c>
      <c r="D10">
        <f>'JOC13_15入力シート'!AZ32</f>
        <v>0</v>
      </c>
      <c r="E10">
        <f>'JOC13_15入力シート'!BB32</f>
        <v>0</v>
      </c>
      <c r="F10" t="str">
        <f t="shared" si="0"/>
        <v>00</v>
      </c>
      <c r="G10" s="12">
        <f>'JOC13_15入力シート'!P32</f>
        <v>0</v>
      </c>
      <c r="I10">
        <f>'JOC13_15入力シート'!BD32</f>
        <v>0</v>
      </c>
      <c r="J10">
        <f>'JOC13_15入力シート'!BF32</f>
        <v>0</v>
      </c>
      <c r="K10" t="str">
        <f t="shared" si="1"/>
        <v>00</v>
      </c>
      <c r="L10" s="12">
        <f>'JOC13_15入力シート'!P32</f>
        <v>0</v>
      </c>
      <c r="N10" t="str">
        <f>'JOC13_15入力シート'!BH32</f>
        <v>A</v>
      </c>
      <c r="O10">
        <f>'JOC13_15入力シート'!BJ32</f>
        <v>0</v>
      </c>
      <c r="P10" t="str">
        <f t="shared" si="2"/>
        <v>A0</v>
      </c>
      <c r="Q10" s="12">
        <f>'JOC13_15入力シート'!P32</f>
        <v>0</v>
      </c>
    </row>
    <row r="11" spans="1:17" ht="13.5">
      <c r="A11">
        <f>'JOC13_15入力シート'!AX33</f>
        <v>0</v>
      </c>
      <c r="B11" s="12">
        <f>'JOC13_15入力シート'!P33</f>
        <v>0</v>
      </c>
      <c r="D11">
        <f>'JOC13_15入力シート'!AZ33</f>
        <v>0</v>
      </c>
      <c r="E11">
        <f>'JOC13_15入力シート'!BB33</f>
        <v>0</v>
      </c>
      <c r="F11" t="str">
        <f t="shared" si="0"/>
        <v>00</v>
      </c>
      <c r="G11" s="12">
        <f>'JOC13_15入力シート'!P33</f>
        <v>0</v>
      </c>
      <c r="I11">
        <f>'JOC13_15入力シート'!BD33</f>
        <v>0</v>
      </c>
      <c r="J11">
        <f>'JOC13_15入力シート'!BF33</f>
        <v>0</v>
      </c>
      <c r="K11" t="str">
        <f t="shared" si="1"/>
        <v>00</v>
      </c>
      <c r="L11" s="12">
        <f>'JOC13_15入力シート'!P33</f>
        <v>0</v>
      </c>
      <c r="N11" t="str">
        <f>'JOC13_15入力シート'!BH33</f>
        <v>A</v>
      </c>
      <c r="O11">
        <f>'JOC13_15入力シート'!BJ33</f>
        <v>0</v>
      </c>
      <c r="P11" t="str">
        <f t="shared" si="2"/>
        <v>A0</v>
      </c>
      <c r="Q11" s="12">
        <f>'JOC13_15入力シート'!P33</f>
        <v>0</v>
      </c>
    </row>
    <row r="12" spans="1:17" ht="13.5">
      <c r="A12">
        <f>'JOC13_15入力シート'!AX34</f>
        <v>0</v>
      </c>
      <c r="B12" s="12">
        <f>'JOC13_15入力シート'!P34</f>
        <v>0</v>
      </c>
      <c r="D12">
        <f>'JOC13_15入力シート'!AZ34</f>
        <v>0</v>
      </c>
      <c r="E12">
        <f>'JOC13_15入力シート'!BB34</f>
        <v>0</v>
      </c>
      <c r="F12" t="str">
        <f t="shared" si="0"/>
        <v>00</v>
      </c>
      <c r="G12" s="12">
        <f>'JOC13_15入力シート'!P34</f>
        <v>0</v>
      </c>
      <c r="I12">
        <f>'JOC13_15入力シート'!BD34</f>
        <v>0</v>
      </c>
      <c r="J12">
        <f>'JOC13_15入力シート'!BF34</f>
        <v>0</v>
      </c>
      <c r="K12" t="str">
        <f t="shared" si="1"/>
        <v>00</v>
      </c>
      <c r="L12" s="12">
        <f>'JOC13_15入力シート'!P34</f>
        <v>0</v>
      </c>
      <c r="N12" t="str">
        <f>'JOC13_15入力シート'!BH34</f>
        <v>A</v>
      </c>
      <c r="O12">
        <f>'JOC13_15入力シート'!BJ34</f>
        <v>0</v>
      </c>
      <c r="P12" t="str">
        <f t="shared" si="2"/>
        <v>A0</v>
      </c>
      <c r="Q12" s="12">
        <f>'JOC13_15入力シート'!P34</f>
        <v>0</v>
      </c>
    </row>
    <row r="13" spans="1:17" ht="13.5">
      <c r="A13">
        <f>'JOC13_15入力シート'!AX35</f>
        <v>0</v>
      </c>
      <c r="B13" s="12">
        <f>'JOC13_15入力シート'!P35</f>
        <v>0</v>
      </c>
      <c r="D13">
        <f>'JOC13_15入力シート'!AZ35</f>
        <v>0</v>
      </c>
      <c r="E13">
        <f>'JOC13_15入力シート'!BB35</f>
        <v>0</v>
      </c>
      <c r="F13" t="str">
        <f t="shared" si="0"/>
        <v>00</v>
      </c>
      <c r="G13" s="12">
        <f>'JOC13_15入力シート'!P35</f>
        <v>0</v>
      </c>
      <c r="I13">
        <f>'JOC13_15入力シート'!BD35</f>
        <v>0</v>
      </c>
      <c r="J13">
        <f>'JOC13_15入力シート'!BF35</f>
        <v>0</v>
      </c>
      <c r="K13" t="str">
        <f t="shared" si="1"/>
        <v>00</v>
      </c>
      <c r="L13" s="12">
        <f>'JOC13_15入力シート'!P35</f>
        <v>0</v>
      </c>
      <c r="N13" t="str">
        <f>'JOC13_15入力シート'!BH35</f>
        <v>A</v>
      </c>
      <c r="O13">
        <f>'JOC13_15入力シート'!BJ35</f>
        <v>0</v>
      </c>
      <c r="P13" t="str">
        <f t="shared" si="2"/>
        <v>A0</v>
      </c>
      <c r="Q13" s="12">
        <f>'JOC13_15入力シート'!P35</f>
        <v>0</v>
      </c>
    </row>
    <row r="14" spans="1:17" ht="13.5">
      <c r="A14">
        <f>'JOC13_15入力シート'!AX36</f>
        <v>0</v>
      </c>
      <c r="B14" s="12">
        <f>'JOC13_15入力シート'!P36</f>
        <v>0</v>
      </c>
      <c r="D14">
        <f>'JOC13_15入力シート'!AZ36</f>
        <v>0</v>
      </c>
      <c r="E14">
        <f>'JOC13_15入力シート'!BB36</f>
        <v>0</v>
      </c>
      <c r="F14" t="str">
        <f t="shared" si="0"/>
        <v>00</v>
      </c>
      <c r="G14" s="12">
        <f>'JOC13_15入力シート'!P36</f>
        <v>0</v>
      </c>
      <c r="I14">
        <f>'JOC13_15入力シート'!BD36</f>
        <v>0</v>
      </c>
      <c r="J14">
        <f>'JOC13_15入力シート'!BF36</f>
        <v>0</v>
      </c>
      <c r="K14" t="str">
        <f t="shared" si="1"/>
        <v>00</v>
      </c>
      <c r="L14" s="12">
        <f>'JOC13_15入力シート'!P36</f>
        <v>0</v>
      </c>
      <c r="N14" t="str">
        <f>'JOC13_15入力シート'!BH36</f>
        <v>A</v>
      </c>
      <c r="O14">
        <f>'JOC13_15入力シート'!BJ36</f>
        <v>0</v>
      </c>
      <c r="P14" t="str">
        <f t="shared" si="2"/>
        <v>A0</v>
      </c>
      <c r="Q14" s="12">
        <f>'JOC13_15入力シート'!P36</f>
        <v>0</v>
      </c>
    </row>
    <row r="15" spans="1:17" ht="13.5">
      <c r="A15">
        <f>'JOC13_15入力シート'!AX37</f>
        <v>0</v>
      </c>
      <c r="B15" s="12">
        <f>'JOC13_15入力シート'!P37</f>
        <v>0</v>
      </c>
      <c r="D15">
        <f>'JOC13_15入力シート'!AZ37</f>
        <v>0</v>
      </c>
      <c r="E15">
        <f>'JOC13_15入力シート'!BB37</f>
        <v>0</v>
      </c>
      <c r="F15" t="str">
        <f t="shared" si="0"/>
        <v>00</v>
      </c>
      <c r="G15" s="12">
        <f>'JOC13_15入力シート'!P37</f>
        <v>0</v>
      </c>
      <c r="I15">
        <f>'JOC13_15入力シート'!BD37</f>
        <v>0</v>
      </c>
      <c r="J15">
        <f>'JOC13_15入力シート'!BF37</f>
        <v>0</v>
      </c>
      <c r="K15" t="str">
        <f t="shared" si="1"/>
        <v>00</v>
      </c>
      <c r="L15" s="12">
        <f>'JOC13_15入力シート'!P37</f>
        <v>0</v>
      </c>
      <c r="N15" t="str">
        <f>'JOC13_15入力シート'!BH37</f>
        <v>A</v>
      </c>
      <c r="O15">
        <f>'JOC13_15入力シート'!BJ37</f>
        <v>0</v>
      </c>
      <c r="P15" t="str">
        <f t="shared" si="2"/>
        <v>A0</v>
      </c>
      <c r="Q15" s="12">
        <f>'JOC13_15入力シート'!P37</f>
        <v>0</v>
      </c>
    </row>
    <row r="16" spans="1:17" ht="13.5">
      <c r="A16">
        <f>'JOC13_15入力シート'!AX38</f>
        <v>0</v>
      </c>
      <c r="B16" s="12">
        <f>'JOC13_15入力シート'!P38</f>
        <v>0</v>
      </c>
      <c r="D16">
        <f>'JOC13_15入力シート'!AZ38</f>
        <v>0</v>
      </c>
      <c r="E16">
        <f>'JOC13_15入力シート'!BB38</f>
        <v>0</v>
      </c>
      <c r="F16" t="str">
        <f t="shared" si="0"/>
        <v>00</v>
      </c>
      <c r="G16" s="12">
        <f>'JOC13_15入力シート'!P38</f>
        <v>0</v>
      </c>
      <c r="I16">
        <f>'JOC13_15入力シート'!BD38</f>
        <v>0</v>
      </c>
      <c r="J16">
        <f>'JOC13_15入力シート'!BF38</f>
        <v>0</v>
      </c>
      <c r="K16" t="str">
        <f t="shared" si="1"/>
        <v>00</v>
      </c>
      <c r="L16" s="12">
        <f>'JOC13_15入力シート'!P38</f>
        <v>0</v>
      </c>
      <c r="N16" t="str">
        <f>'JOC13_15入力シート'!BH38</f>
        <v>A</v>
      </c>
      <c r="O16">
        <f>'JOC13_15入力シート'!BJ38</f>
        <v>0</v>
      </c>
      <c r="P16" t="str">
        <f t="shared" si="2"/>
        <v>A0</v>
      </c>
      <c r="Q16" s="12">
        <f>'JOC13_15入力シート'!P38</f>
        <v>0</v>
      </c>
    </row>
    <row r="17" spans="1:17" ht="13.5">
      <c r="A17">
        <f>'JOC13_15入力シート'!AX39</f>
        <v>0</v>
      </c>
      <c r="B17" s="12">
        <f>'JOC13_15入力シート'!P39</f>
        <v>0</v>
      </c>
      <c r="D17">
        <f>'JOC13_15入力シート'!AZ39</f>
        <v>0</v>
      </c>
      <c r="E17">
        <f>'JOC13_15入力シート'!BB39</f>
        <v>0</v>
      </c>
      <c r="F17" t="str">
        <f t="shared" si="0"/>
        <v>00</v>
      </c>
      <c r="G17" s="12">
        <f>'JOC13_15入力シート'!P39</f>
        <v>0</v>
      </c>
      <c r="I17">
        <f>'JOC13_15入力シート'!BD39</f>
        <v>0</v>
      </c>
      <c r="J17">
        <f>'JOC13_15入力シート'!BF39</f>
        <v>0</v>
      </c>
      <c r="K17" t="str">
        <f t="shared" si="1"/>
        <v>00</v>
      </c>
      <c r="L17" s="12">
        <f>'JOC13_15入力シート'!P39</f>
        <v>0</v>
      </c>
      <c r="N17" t="str">
        <f>'JOC13_15入力シート'!BH39</f>
        <v>A</v>
      </c>
      <c r="O17">
        <f>'JOC13_15入力シート'!BJ39</f>
        <v>0</v>
      </c>
      <c r="P17" t="str">
        <f t="shared" si="2"/>
        <v>A0</v>
      </c>
      <c r="Q17" s="12">
        <f>'JOC13_15入力シート'!P39</f>
        <v>0</v>
      </c>
    </row>
    <row r="18" spans="1:17" ht="13.5">
      <c r="A18">
        <f>'JOC13_15入力シート'!AX40</f>
        <v>0</v>
      </c>
      <c r="B18" s="12">
        <f>'JOC13_15入力シート'!P40</f>
        <v>0</v>
      </c>
      <c r="D18">
        <f>'JOC13_15入力シート'!AZ40</f>
        <v>0</v>
      </c>
      <c r="E18">
        <f>'JOC13_15入力シート'!BB40</f>
        <v>0</v>
      </c>
      <c r="F18" t="str">
        <f t="shared" si="0"/>
        <v>00</v>
      </c>
      <c r="G18" s="12">
        <f>'JOC13_15入力シート'!P40</f>
        <v>0</v>
      </c>
      <c r="I18">
        <f>'JOC13_15入力シート'!BD40</f>
        <v>0</v>
      </c>
      <c r="J18">
        <f>'JOC13_15入力シート'!BF40</f>
        <v>0</v>
      </c>
      <c r="K18" t="str">
        <f t="shared" si="1"/>
        <v>00</v>
      </c>
      <c r="L18" s="12">
        <f>'JOC13_15入力シート'!P40</f>
        <v>0</v>
      </c>
      <c r="N18" t="str">
        <f>'JOC13_15入力シート'!BH40</f>
        <v>A</v>
      </c>
      <c r="O18">
        <f>'JOC13_15入力シート'!BJ40</f>
        <v>0</v>
      </c>
      <c r="P18" t="str">
        <f t="shared" si="2"/>
        <v>A0</v>
      </c>
      <c r="Q18" s="12">
        <f>'JOC13_15入力シート'!P40</f>
        <v>0</v>
      </c>
    </row>
    <row r="19" spans="1:17" ht="13.5">
      <c r="A19">
        <f>'JOC13_15入力シート'!AX41</f>
        <v>0</v>
      </c>
      <c r="B19" s="12">
        <f>'JOC13_15入力シート'!P41</f>
        <v>0</v>
      </c>
      <c r="D19">
        <f>'JOC13_15入力シート'!AZ41</f>
        <v>0</v>
      </c>
      <c r="E19">
        <f>'JOC13_15入力シート'!BB41</f>
        <v>0</v>
      </c>
      <c r="F19" t="str">
        <f t="shared" si="0"/>
        <v>00</v>
      </c>
      <c r="G19" s="12">
        <f>'JOC13_15入力シート'!P41</f>
        <v>0</v>
      </c>
      <c r="I19">
        <f>'JOC13_15入力シート'!BD41</f>
        <v>0</v>
      </c>
      <c r="J19">
        <f>'JOC13_15入力シート'!BF41</f>
        <v>0</v>
      </c>
      <c r="K19" t="str">
        <f t="shared" si="1"/>
        <v>00</v>
      </c>
      <c r="L19" s="12">
        <f>'JOC13_15入力シート'!P41</f>
        <v>0</v>
      </c>
      <c r="N19" t="str">
        <f>'JOC13_15入力シート'!BH41</f>
        <v>A</v>
      </c>
      <c r="O19">
        <f>'JOC13_15入力シート'!BJ41</f>
        <v>0</v>
      </c>
      <c r="P19" t="str">
        <f t="shared" si="2"/>
        <v>A0</v>
      </c>
      <c r="Q19" s="12">
        <f>'JOC13_15入力シート'!P41</f>
        <v>0</v>
      </c>
    </row>
    <row r="20" spans="1:17" ht="13.5">
      <c r="A20">
        <f>'JOC13_15入力シート'!AX42</f>
        <v>0</v>
      </c>
      <c r="B20" s="12">
        <f>'JOC13_15入力シート'!P42</f>
        <v>0</v>
      </c>
      <c r="D20">
        <f>'JOC13_15入力シート'!AZ42</f>
        <v>0</v>
      </c>
      <c r="E20">
        <f>'JOC13_15入力シート'!BB42</f>
        <v>0</v>
      </c>
      <c r="F20" t="str">
        <f t="shared" si="0"/>
        <v>00</v>
      </c>
      <c r="G20" s="12">
        <f>'JOC13_15入力シート'!P42</f>
        <v>0</v>
      </c>
      <c r="I20">
        <f>'JOC13_15入力シート'!BD42</f>
        <v>0</v>
      </c>
      <c r="J20">
        <f>'JOC13_15入力シート'!BF42</f>
        <v>0</v>
      </c>
      <c r="K20" t="str">
        <f t="shared" si="1"/>
        <v>00</v>
      </c>
      <c r="L20" s="12">
        <f>'JOC13_15入力シート'!P42</f>
        <v>0</v>
      </c>
      <c r="N20" t="str">
        <f>'JOC13_15入力シート'!BH42</f>
        <v>A</v>
      </c>
      <c r="O20">
        <f>'JOC13_15入力シート'!BJ42</f>
        <v>0</v>
      </c>
      <c r="P20" t="str">
        <f t="shared" si="2"/>
        <v>A0</v>
      </c>
      <c r="Q20" s="12">
        <f>'JOC13_15入力シート'!P42</f>
        <v>0</v>
      </c>
    </row>
    <row r="21" spans="1:17" ht="13.5">
      <c r="A21">
        <f>'JOC13_15入力シート'!AX43</f>
        <v>0</v>
      </c>
      <c r="B21" s="12">
        <f>'JOC13_15入力シート'!P43</f>
        <v>0</v>
      </c>
      <c r="D21">
        <f>'JOC13_15入力シート'!AZ43</f>
        <v>0</v>
      </c>
      <c r="E21">
        <f>'JOC13_15入力シート'!BB43</f>
        <v>0</v>
      </c>
      <c r="F21" t="str">
        <f t="shared" si="0"/>
        <v>00</v>
      </c>
      <c r="G21" s="12">
        <f>'JOC13_15入力シート'!P43</f>
        <v>0</v>
      </c>
      <c r="I21">
        <f>'JOC13_15入力シート'!BD43</f>
        <v>0</v>
      </c>
      <c r="J21">
        <f>'JOC13_15入力シート'!BF43</f>
        <v>0</v>
      </c>
      <c r="K21" t="str">
        <f t="shared" si="1"/>
        <v>00</v>
      </c>
      <c r="L21" s="12">
        <f>'JOC13_15入力シート'!P43</f>
        <v>0</v>
      </c>
      <c r="N21" t="str">
        <f>'JOC13_15入力シート'!BH43</f>
        <v>A</v>
      </c>
      <c r="O21">
        <f>'JOC13_15入力シート'!BJ43</f>
        <v>0</v>
      </c>
      <c r="P21" t="str">
        <f t="shared" si="2"/>
        <v>A0</v>
      </c>
      <c r="Q21" s="12">
        <f>'JOC13_15入力シート'!P43</f>
        <v>0</v>
      </c>
    </row>
    <row r="22" spans="1:17" ht="13.5">
      <c r="A22">
        <f>'JOC13_15入力シート'!AX44</f>
        <v>0</v>
      </c>
      <c r="B22" s="12">
        <f>'JOC13_15入力シート'!P44</f>
        <v>0</v>
      </c>
      <c r="D22">
        <f>'JOC13_15入力シート'!AZ44</f>
        <v>0</v>
      </c>
      <c r="E22">
        <f>'JOC13_15入力シート'!BB44</f>
        <v>0</v>
      </c>
      <c r="F22" t="str">
        <f t="shared" si="0"/>
        <v>00</v>
      </c>
      <c r="G22" s="12">
        <f>'JOC13_15入力シート'!P44</f>
        <v>0</v>
      </c>
      <c r="I22">
        <f>'JOC13_15入力シート'!BD44</f>
        <v>0</v>
      </c>
      <c r="J22">
        <f>'JOC13_15入力シート'!BF44</f>
        <v>0</v>
      </c>
      <c r="K22" t="str">
        <f t="shared" si="1"/>
        <v>00</v>
      </c>
      <c r="L22" s="12">
        <f>'JOC13_15入力シート'!P44</f>
        <v>0</v>
      </c>
      <c r="N22" t="str">
        <f>'JOC13_15入力シート'!BH44</f>
        <v>A</v>
      </c>
      <c r="O22">
        <f>'JOC13_15入力シート'!BJ44</f>
        <v>0</v>
      </c>
      <c r="P22" t="str">
        <f t="shared" si="2"/>
        <v>A0</v>
      </c>
      <c r="Q22" s="12">
        <f>'JOC13_15入力シート'!P44</f>
        <v>0</v>
      </c>
    </row>
    <row r="23" spans="1:17" ht="13.5">
      <c r="A23">
        <f>'JOC13_15入力シート'!AX45</f>
        <v>0</v>
      </c>
      <c r="B23" s="12">
        <f>'JOC13_15入力シート'!P45</f>
        <v>0</v>
      </c>
      <c r="D23">
        <f>'JOC13_15入力シート'!AZ45</f>
        <v>0</v>
      </c>
      <c r="E23">
        <f>'JOC13_15入力シート'!BB45</f>
        <v>0</v>
      </c>
      <c r="F23" t="str">
        <f t="shared" si="0"/>
        <v>00</v>
      </c>
      <c r="G23" s="12">
        <f>'JOC13_15入力シート'!P45</f>
        <v>0</v>
      </c>
      <c r="I23">
        <f>'JOC13_15入力シート'!BD45</f>
        <v>0</v>
      </c>
      <c r="J23">
        <f>'JOC13_15入力シート'!BF45</f>
        <v>0</v>
      </c>
      <c r="K23" t="str">
        <f t="shared" si="1"/>
        <v>00</v>
      </c>
      <c r="L23" s="12">
        <f>'JOC13_15入力シート'!P45</f>
        <v>0</v>
      </c>
      <c r="N23" t="str">
        <f>'JOC13_15入力シート'!BH45</f>
        <v>A</v>
      </c>
      <c r="O23">
        <f>'JOC13_15入力シート'!BJ45</f>
        <v>0</v>
      </c>
      <c r="P23" t="str">
        <f t="shared" si="2"/>
        <v>A0</v>
      </c>
      <c r="Q23" s="12">
        <f>'JOC13_15入力シート'!P45</f>
        <v>0</v>
      </c>
    </row>
    <row r="24" spans="1:17" ht="13.5">
      <c r="A24">
        <f>'JOC13_15入力シート'!AX46</f>
        <v>0</v>
      </c>
      <c r="B24" s="12">
        <f>'JOC13_15入力シート'!P46</f>
        <v>0</v>
      </c>
      <c r="D24">
        <f>'JOC13_15入力シート'!AZ46</f>
        <v>0</v>
      </c>
      <c r="E24">
        <f>'JOC13_15入力シート'!BB46</f>
        <v>0</v>
      </c>
      <c r="F24" t="str">
        <f t="shared" si="0"/>
        <v>00</v>
      </c>
      <c r="G24" s="12">
        <f>'JOC13_15入力シート'!P46</f>
        <v>0</v>
      </c>
      <c r="I24">
        <f>'JOC13_15入力シート'!BD46</f>
        <v>0</v>
      </c>
      <c r="J24">
        <f>'JOC13_15入力シート'!BF46</f>
        <v>0</v>
      </c>
      <c r="K24" t="str">
        <f t="shared" si="1"/>
        <v>00</v>
      </c>
      <c r="L24" s="12">
        <f>'JOC13_15入力シート'!P46</f>
        <v>0</v>
      </c>
      <c r="N24" t="str">
        <f>'JOC13_15入力シート'!BH46</f>
        <v>A</v>
      </c>
      <c r="O24">
        <f>'JOC13_15入力シート'!BJ46</f>
        <v>0</v>
      </c>
      <c r="P24" t="str">
        <f t="shared" si="2"/>
        <v>A0</v>
      </c>
      <c r="Q24" s="12">
        <f>'JOC13_15入力シート'!P46</f>
        <v>0</v>
      </c>
    </row>
    <row r="25" spans="1:17" ht="13.5">
      <c r="A25">
        <f>'JOC13_15入力シート'!AX47</f>
        <v>0</v>
      </c>
      <c r="B25" s="12">
        <f>'JOC13_15入力シート'!P47</f>
        <v>0</v>
      </c>
      <c r="D25">
        <f>'JOC13_15入力シート'!AZ47</f>
        <v>0</v>
      </c>
      <c r="E25">
        <f>'JOC13_15入力シート'!BB47</f>
        <v>0</v>
      </c>
      <c r="F25" t="str">
        <f t="shared" si="0"/>
        <v>00</v>
      </c>
      <c r="G25" s="12">
        <f>'JOC13_15入力シート'!P47</f>
        <v>0</v>
      </c>
      <c r="I25">
        <f>'JOC13_15入力シート'!BD47</f>
        <v>0</v>
      </c>
      <c r="J25">
        <f>'JOC13_15入力シート'!BF47</f>
        <v>0</v>
      </c>
      <c r="K25" t="str">
        <f t="shared" si="1"/>
        <v>00</v>
      </c>
      <c r="L25" s="12">
        <f>'JOC13_15入力シート'!P47</f>
        <v>0</v>
      </c>
      <c r="N25" t="str">
        <f>'JOC13_15入力シート'!BH47</f>
        <v>A</v>
      </c>
      <c r="O25">
        <f>'JOC13_15入力シート'!BJ47</f>
        <v>0</v>
      </c>
      <c r="P25" t="str">
        <f t="shared" si="2"/>
        <v>A0</v>
      </c>
      <c r="Q25" s="12">
        <f>'JOC13_15入力シート'!P47</f>
        <v>0</v>
      </c>
    </row>
    <row r="26" spans="1:17" ht="13.5">
      <c r="A26">
        <f>'JOC13_15入力シート'!AX48</f>
        <v>0</v>
      </c>
      <c r="B26" s="12">
        <f>'JOC13_15入力シート'!P48</f>
        <v>0</v>
      </c>
      <c r="D26">
        <f>'JOC13_15入力シート'!AZ48</f>
        <v>0</v>
      </c>
      <c r="E26">
        <f>'JOC13_15入力シート'!BB48</f>
        <v>0</v>
      </c>
      <c r="F26" t="str">
        <f t="shared" si="0"/>
        <v>00</v>
      </c>
      <c r="G26" s="12">
        <f>'JOC13_15入力シート'!P48</f>
        <v>0</v>
      </c>
      <c r="I26">
        <f>'JOC13_15入力シート'!BD48</f>
        <v>0</v>
      </c>
      <c r="J26">
        <f>'JOC13_15入力シート'!BF48</f>
        <v>0</v>
      </c>
      <c r="K26" t="str">
        <f t="shared" si="1"/>
        <v>00</v>
      </c>
      <c r="L26" s="12">
        <f>'JOC13_15入力シート'!P48</f>
        <v>0</v>
      </c>
      <c r="N26" t="str">
        <f>'JOC13_15入力シート'!BH48</f>
        <v>A</v>
      </c>
      <c r="O26">
        <f>'JOC13_15入力シート'!BJ48</f>
        <v>0</v>
      </c>
      <c r="P26" t="str">
        <f t="shared" si="2"/>
        <v>A0</v>
      </c>
      <c r="Q26" s="12">
        <f>'JOC13_15入力シート'!P48</f>
        <v>0</v>
      </c>
    </row>
    <row r="27" spans="1:17" ht="13.5">
      <c r="A27">
        <f>'JOC13_15入力シート'!AX49</f>
        <v>0</v>
      </c>
      <c r="B27" s="12">
        <f>'JOC13_15入力シート'!P49</f>
        <v>0</v>
      </c>
      <c r="D27">
        <f>'JOC13_15入力シート'!AZ49</f>
        <v>0</v>
      </c>
      <c r="E27">
        <f>'JOC13_15入力シート'!BB49</f>
        <v>0</v>
      </c>
      <c r="F27" t="str">
        <f t="shared" si="0"/>
        <v>00</v>
      </c>
      <c r="G27" s="12">
        <f>'JOC13_15入力シート'!P49</f>
        <v>0</v>
      </c>
      <c r="I27">
        <f>'JOC13_15入力シート'!BD49</f>
        <v>0</v>
      </c>
      <c r="J27">
        <f>'JOC13_15入力シート'!BF49</f>
        <v>0</v>
      </c>
      <c r="K27" t="str">
        <f t="shared" si="1"/>
        <v>00</v>
      </c>
      <c r="L27" s="12">
        <f>'JOC13_15入力シート'!P49</f>
        <v>0</v>
      </c>
      <c r="N27" t="str">
        <f>'JOC13_15入力シート'!BH49</f>
        <v>A</v>
      </c>
      <c r="O27">
        <f>'JOC13_15入力シート'!BJ49</f>
        <v>0</v>
      </c>
      <c r="P27" t="str">
        <f t="shared" si="2"/>
        <v>A0</v>
      </c>
      <c r="Q27" s="12">
        <f>'JOC13_15入力シート'!P49</f>
        <v>0</v>
      </c>
    </row>
    <row r="28" spans="1:17" ht="13.5">
      <c r="A28">
        <f>'JOC13_15入力シート'!AX50</f>
        <v>0</v>
      </c>
      <c r="B28" s="12">
        <f>'JOC13_15入力シート'!P50</f>
        <v>0</v>
      </c>
      <c r="D28">
        <f>'JOC13_15入力シート'!AZ50</f>
        <v>0</v>
      </c>
      <c r="E28">
        <f>'JOC13_15入力シート'!BB50</f>
        <v>0</v>
      </c>
      <c r="F28" t="str">
        <f t="shared" si="0"/>
        <v>00</v>
      </c>
      <c r="G28" s="12">
        <f>'JOC13_15入力シート'!P50</f>
        <v>0</v>
      </c>
      <c r="I28">
        <f>'JOC13_15入力シート'!BD50</f>
        <v>0</v>
      </c>
      <c r="J28">
        <f>'JOC13_15入力シート'!BF50</f>
        <v>0</v>
      </c>
      <c r="K28" t="str">
        <f t="shared" si="1"/>
        <v>00</v>
      </c>
      <c r="L28" s="12">
        <f>'JOC13_15入力シート'!P50</f>
        <v>0</v>
      </c>
      <c r="N28" t="str">
        <f>'JOC13_15入力シート'!BH50</f>
        <v>A</v>
      </c>
      <c r="O28">
        <f>'JOC13_15入力シート'!BJ50</f>
        <v>0</v>
      </c>
      <c r="P28" t="str">
        <f t="shared" si="2"/>
        <v>A0</v>
      </c>
      <c r="Q28" s="12">
        <f>'JOC13_15入力シート'!P50</f>
        <v>0</v>
      </c>
    </row>
    <row r="29" spans="1:17" ht="13.5">
      <c r="A29">
        <f>'JOC13_15入力シート'!AX51</f>
        <v>0</v>
      </c>
      <c r="B29" s="12">
        <f>'JOC13_15入力シート'!P51</f>
        <v>0</v>
      </c>
      <c r="D29">
        <f>'JOC13_15入力シート'!AZ51</f>
        <v>0</v>
      </c>
      <c r="E29">
        <f>'JOC13_15入力シート'!BB51</f>
        <v>0</v>
      </c>
      <c r="F29" t="str">
        <f t="shared" si="0"/>
        <v>00</v>
      </c>
      <c r="G29" s="12">
        <f>'JOC13_15入力シート'!P51</f>
        <v>0</v>
      </c>
      <c r="I29">
        <f>'JOC13_15入力シート'!BD51</f>
        <v>0</v>
      </c>
      <c r="J29">
        <f>'JOC13_15入力シート'!BF51</f>
        <v>0</v>
      </c>
      <c r="K29" t="str">
        <f t="shared" si="1"/>
        <v>00</v>
      </c>
      <c r="L29" s="12">
        <f>'JOC13_15入力シート'!P51</f>
        <v>0</v>
      </c>
      <c r="N29" t="str">
        <f>'JOC13_15入力シート'!BH51</f>
        <v>A</v>
      </c>
      <c r="O29">
        <f>'JOC13_15入力シート'!BJ51</f>
        <v>0</v>
      </c>
      <c r="P29" t="str">
        <f t="shared" si="2"/>
        <v>A0</v>
      </c>
      <c r="Q29" s="12">
        <f>'JOC13_15入力シート'!P51</f>
        <v>0</v>
      </c>
    </row>
    <row r="30" spans="1:17" ht="13.5">
      <c r="A30">
        <f>'JOC13_15入力シート'!AX52</f>
        <v>0</v>
      </c>
      <c r="B30" s="12">
        <f>'JOC13_15入力シート'!P52</f>
        <v>0</v>
      </c>
      <c r="D30">
        <f>'JOC13_15入力シート'!AZ52</f>
        <v>0</v>
      </c>
      <c r="E30">
        <f>'JOC13_15入力シート'!BB52</f>
        <v>0</v>
      </c>
      <c r="F30" t="str">
        <f t="shared" si="0"/>
        <v>00</v>
      </c>
      <c r="G30" s="12">
        <f>'JOC13_15入力シート'!P52</f>
        <v>0</v>
      </c>
      <c r="I30">
        <f>'JOC13_15入力シート'!BD52</f>
        <v>0</v>
      </c>
      <c r="J30">
        <f>'JOC13_15入力シート'!BF52</f>
        <v>0</v>
      </c>
      <c r="K30" t="str">
        <f t="shared" si="1"/>
        <v>00</v>
      </c>
      <c r="L30" s="12">
        <f>'JOC13_15入力シート'!P52</f>
        <v>0</v>
      </c>
      <c r="N30" t="str">
        <f>'JOC13_15入力シート'!BH52</f>
        <v>A</v>
      </c>
      <c r="O30">
        <f>'JOC13_15入力シート'!BJ52</f>
        <v>0</v>
      </c>
      <c r="P30" t="str">
        <f t="shared" si="2"/>
        <v>A0</v>
      </c>
      <c r="Q30" s="12">
        <f>'JOC13_15入力シート'!P52</f>
        <v>0</v>
      </c>
    </row>
    <row r="31" spans="1:17" ht="13.5">
      <c r="A31">
        <f>'JOC13_15入力シート'!AX53</f>
        <v>0</v>
      </c>
      <c r="B31" s="12">
        <f>'JOC13_15入力シート'!P53</f>
        <v>0</v>
      </c>
      <c r="D31">
        <f>'JOC13_15入力シート'!AZ53</f>
        <v>0</v>
      </c>
      <c r="E31">
        <f>'JOC13_15入力シート'!BB53</f>
        <v>0</v>
      </c>
      <c r="F31" t="str">
        <f t="shared" si="0"/>
        <v>00</v>
      </c>
      <c r="G31" s="12">
        <f>'JOC13_15入力シート'!P53</f>
        <v>0</v>
      </c>
      <c r="I31">
        <f>'JOC13_15入力シート'!BD53</f>
        <v>0</v>
      </c>
      <c r="J31">
        <f>'JOC13_15入力シート'!BF53</f>
        <v>0</v>
      </c>
      <c r="K31" t="str">
        <f t="shared" si="1"/>
        <v>00</v>
      </c>
      <c r="L31" s="12">
        <f>'JOC13_15入力シート'!P53</f>
        <v>0</v>
      </c>
      <c r="N31" t="str">
        <f>'JOC13_15入力シート'!BH53</f>
        <v>A</v>
      </c>
      <c r="O31">
        <f>'JOC13_15入力シート'!BJ53</f>
        <v>0</v>
      </c>
      <c r="P31" t="str">
        <f t="shared" si="2"/>
        <v>A0</v>
      </c>
      <c r="Q31" s="12">
        <f>'JOC13_15入力シート'!P53</f>
        <v>0</v>
      </c>
    </row>
    <row r="32" spans="1:17" ht="13.5">
      <c r="A32">
        <f>'JOC13_15入力シート'!AX54</f>
        <v>0</v>
      </c>
      <c r="B32" s="12">
        <f>'JOC13_15入力シート'!P54</f>
        <v>0</v>
      </c>
      <c r="D32">
        <f>'JOC13_15入力シート'!AZ54</f>
        <v>0</v>
      </c>
      <c r="E32">
        <f>'JOC13_15入力シート'!BB54</f>
        <v>0</v>
      </c>
      <c r="F32" t="str">
        <f t="shared" si="0"/>
        <v>00</v>
      </c>
      <c r="G32" s="12">
        <f>'JOC13_15入力シート'!P54</f>
        <v>0</v>
      </c>
      <c r="I32">
        <f>'JOC13_15入力シート'!BD54</f>
        <v>0</v>
      </c>
      <c r="J32">
        <f>'JOC13_15入力シート'!BF54</f>
        <v>0</v>
      </c>
      <c r="K32" t="str">
        <f t="shared" si="1"/>
        <v>00</v>
      </c>
      <c r="L32" s="12">
        <f>'JOC13_15入力シート'!P54</f>
        <v>0</v>
      </c>
      <c r="N32" t="str">
        <f>'JOC13_15入力シート'!BH54</f>
        <v>A</v>
      </c>
      <c r="O32">
        <f>'JOC13_15入力シート'!BJ54</f>
        <v>0</v>
      </c>
      <c r="P32" t="str">
        <f t="shared" si="2"/>
        <v>A0</v>
      </c>
      <c r="Q32" s="12">
        <f>'JOC13_15入力シート'!P54</f>
        <v>0</v>
      </c>
    </row>
    <row r="33" spans="1:17" ht="13.5">
      <c r="A33">
        <f>'JOC13_15入力シート'!AX55</f>
        <v>0</v>
      </c>
      <c r="B33" s="12">
        <f>'JOC13_15入力シート'!P55</f>
        <v>0</v>
      </c>
      <c r="D33">
        <f>'JOC13_15入力シート'!AZ55</f>
        <v>0</v>
      </c>
      <c r="E33">
        <f>'JOC13_15入力シート'!BB55</f>
        <v>0</v>
      </c>
      <c r="F33" t="str">
        <f t="shared" si="0"/>
        <v>00</v>
      </c>
      <c r="G33" s="12">
        <f>'JOC13_15入力シート'!P55</f>
        <v>0</v>
      </c>
      <c r="I33">
        <f>'JOC13_15入力シート'!BD55</f>
        <v>0</v>
      </c>
      <c r="J33">
        <f>'JOC13_15入力シート'!BF55</f>
        <v>0</v>
      </c>
      <c r="K33" t="str">
        <f t="shared" si="1"/>
        <v>00</v>
      </c>
      <c r="L33" s="12">
        <f>'JOC13_15入力シート'!P55</f>
        <v>0</v>
      </c>
      <c r="N33" t="str">
        <f>'JOC13_15入力シート'!BH55</f>
        <v>A</v>
      </c>
      <c r="O33">
        <f>'JOC13_15入力シート'!BJ55</f>
        <v>0</v>
      </c>
      <c r="P33" t="str">
        <f t="shared" si="2"/>
        <v>A0</v>
      </c>
      <c r="Q33" s="12">
        <f>'JOC13_15入力シート'!P55</f>
        <v>0</v>
      </c>
    </row>
    <row r="34" spans="1:17" ht="13.5">
      <c r="A34">
        <f>'JOC13_15入力シート'!AX56</f>
        <v>0</v>
      </c>
      <c r="B34" s="12">
        <f>'JOC13_15入力シート'!P56</f>
        <v>0</v>
      </c>
      <c r="D34">
        <f>'JOC13_15入力シート'!AZ56</f>
        <v>0</v>
      </c>
      <c r="E34">
        <f>'JOC13_15入力シート'!BB56</f>
        <v>0</v>
      </c>
      <c r="F34" t="str">
        <f t="shared" si="0"/>
        <v>00</v>
      </c>
      <c r="G34" s="12">
        <f>'JOC13_15入力シート'!P56</f>
        <v>0</v>
      </c>
      <c r="I34">
        <f>'JOC13_15入力シート'!BD56</f>
        <v>0</v>
      </c>
      <c r="J34">
        <f>'JOC13_15入力シート'!BF56</f>
        <v>0</v>
      </c>
      <c r="K34" t="str">
        <f t="shared" si="1"/>
        <v>00</v>
      </c>
      <c r="L34" s="12">
        <f>'JOC13_15入力シート'!P56</f>
        <v>0</v>
      </c>
      <c r="N34" t="str">
        <f>'JOC13_15入力シート'!BH56</f>
        <v>A</v>
      </c>
      <c r="O34">
        <f>'JOC13_15入力シート'!BJ56</f>
        <v>0</v>
      </c>
      <c r="P34" t="str">
        <f t="shared" si="2"/>
        <v>A0</v>
      </c>
      <c r="Q34" s="12">
        <f>'JOC13_15入力シート'!P56</f>
        <v>0</v>
      </c>
    </row>
    <row r="35" spans="1:17" ht="13.5">
      <c r="A35">
        <f>'JOC13_15入力シート'!AX57</f>
        <v>0</v>
      </c>
      <c r="B35" s="12">
        <f>'JOC13_15入力シート'!P57</f>
        <v>0</v>
      </c>
      <c r="D35">
        <f>'JOC13_15入力シート'!AZ57</f>
        <v>0</v>
      </c>
      <c r="E35">
        <f>'JOC13_15入力シート'!BB57</f>
        <v>0</v>
      </c>
      <c r="F35" t="str">
        <f t="shared" si="0"/>
        <v>00</v>
      </c>
      <c r="G35" s="12">
        <f>'JOC13_15入力シート'!P57</f>
        <v>0</v>
      </c>
      <c r="I35">
        <f>'JOC13_15入力シート'!BD57</f>
        <v>0</v>
      </c>
      <c r="J35">
        <f>'JOC13_15入力シート'!BF57</f>
        <v>0</v>
      </c>
      <c r="K35" t="str">
        <f t="shared" si="1"/>
        <v>00</v>
      </c>
      <c r="L35" s="12">
        <f>'JOC13_15入力シート'!P57</f>
        <v>0</v>
      </c>
      <c r="N35" t="str">
        <f>'JOC13_15入力シート'!BH57</f>
        <v>A</v>
      </c>
      <c r="O35">
        <f>'JOC13_15入力シート'!BJ57</f>
        <v>0</v>
      </c>
      <c r="P35" t="str">
        <f t="shared" si="2"/>
        <v>A0</v>
      </c>
      <c r="Q35" s="12">
        <f>'JOC13_15入力シート'!P57</f>
        <v>0</v>
      </c>
    </row>
    <row r="36" spans="1:17" ht="13.5">
      <c r="A36">
        <f>'JOC13_15入力シート'!AX58</f>
        <v>0</v>
      </c>
      <c r="B36" s="12">
        <f>'JOC13_15入力シート'!P58</f>
        <v>0</v>
      </c>
      <c r="D36">
        <f>'JOC13_15入力シート'!AZ58</f>
        <v>0</v>
      </c>
      <c r="E36">
        <f>'JOC13_15入力シート'!BB58</f>
        <v>0</v>
      </c>
      <c r="F36" t="str">
        <f t="shared" si="0"/>
        <v>00</v>
      </c>
      <c r="G36" s="12">
        <f>'JOC13_15入力シート'!P58</f>
        <v>0</v>
      </c>
      <c r="I36">
        <f>'JOC13_15入力シート'!BD58</f>
        <v>0</v>
      </c>
      <c r="J36">
        <f>'JOC13_15入力シート'!BF58</f>
        <v>0</v>
      </c>
      <c r="K36" t="str">
        <f t="shared" si="1"/>
        <v>00</v>
      </c>
      <c r="L36" s="12">
        <f>'JOC13_15入力シート'!P58</f>
        <v>0</v>
      </c>
      <c r="N36" t="str">
        <f>'JOC13_15入力シート'!BH58</f>
        <v>A</v>
      </c>
      <c r="O36">
        <f>'JOC13_15入力シート'!BJ58</f>
        <v>0</v>
      </c>
      <c r="P36" t="str">
        <f t="shared" si="2"/>
        <v>A0</v>
      </c>
      <c r="Q36" s="12">
        <f>'JOC13_15入力シート'!P58</f>
        <v>0</v>
      </c>
    </row>
    <row r="37" spans="1:17" ht="13.5">
      <c r="A37">
        <f>'JOC13_15入力シート'!AX59</f>
        <v>0</v>
      </c>
      <c r="B37" s="12">
        <f>'JOC13_15入力シート'!P59</f>
        <v>0</v>
      </c>
      <c r="D37">
        <f>'JOC13_15入力シート'!AZ59</f>
        <v>0</v>
      </c>
      <c r="E37">
        <f>'JOC13_15入力シート'!BB59</f>
        <v>0</v>
      </c>
      <c r="F37" t="str">
        <f t="shared" si="0"/>
        <v>00</v>
      </c>
      <c r="G37" s="12">
        <f>'JOC13_15入力シート'!P59</f>
        <v>0</v>
      </c>
      <c r="I37">
        <f>'JOC13_15入力シート'!BD59</f>
        <v>0</v>
      </c>
      <c r="J37">
        <f>'JOC13_15入力シート'!BF59</f>
        <v>0</v>
      </c>
      <c r="K37" t="str">
        <f t="shared" si="1"/>
        <v>00</v>
      </c>
      <c r="L37" s="12">
        <f>'JOC13_15入力シート'!P59</f>
        <v>0</v>
      </c>
      <c r="N37" t="str">
        <f>'JOC13_15入力シート'!BH59</f>
        <v>A</v>
      </c>
      <c r="O37">
        <f>'JOC13_15入力シート'!BJ59</f>
        <v>0</v>
      </c>
      <c r="P37" t="str">
        <f t="shared" si="2"/>
        <v>A0</v>
      </c>
      <c r="Q37" s="12">
        <f>'JOC13_15入力シート'!P59</f>
        <v>0</v>
      </c>
    </row>
    <row r="38" spans="1:17" ht="13.5">
      <c r="A38">
        <f>'JOC13_15入力シート'!AX60</f>
        <v>0</v>
      </c>
      <c r="B38" s="12">
        <f>'JOC13_15入力シート'!P60</f>
        <v>0</v>
      </c>
      <c r="D38">
        <f>'JOC13_15入力シート'!AZ60</f>
        <v>0</v>
      </c>
      <c r="E38">
        <f>'JOC13_15入力シート'!BB60</f>
        <v>0</v>
      </c>
      <c r="F38" t="str">
        <f t="shared" si="0"/>
        <v>00</v>
      </c>
      <c r="G38" s="12">
        <f>'JOC13_15入力シート'!P60</f>
        <v>0</v>
      </c>
      <c r="I38">
        <f>'JOC13_15入力シート'!BD60</f>
        <v>0</v>
      </c>
      <c r="J38">
        <f>'JOC13_15入力シート'!BF60</f>
        <v>0</v>
      </c>
      <c r="K38" t="str">
        <f t="shared" si="1"/>
        <v>00</v>
      </c>
      <c r="L38" s="12">
        <f>'JOC13_15入力シート'!P60</f>
        <v>0</v>
      </c>
      <c r="N38" t="str">
        <f>'JOC13_15入力シート'!BH60</f>
        <v>A</v>
      </c>
      <c r="O38">
        <f>'JOC13_15入力シート'!BJ60</f>
        <v>0</v>
      </c>
      <c r="P38" t="str">
        <f t="shared" si="2"/>
        <v>A0</v>
      </c>
      <c r="Q38" s="12">
        <f>'JOC13_15入力シート'!P60</f>
        <v>0</v>
      </c>
    </row>
    <row r="39" spans="1:17" ht="13.5">
      <c r="A39">
        <f>'JOC13_15入力シート'!AX61</f>
        <v>0</v>
      </c>
      <c r="B39" s="12">
        <f>'JOC13_15入力シート'!P61</f>
        <v>0</v>
      </c>
      <c r="D39">
        <f>'JOC13_15入力シート'!AZ61</f>
        <v>0</v>
      </c>
      <c r="E39">
        <f>'JOC13_15入力シート'!BB61</f>
        <v>0</v>
      </c>
      <c r="F39" t="str">
        <f t="shared" si="0"/>
        <v>00</v>
      </c>
      <c r="G39" s="12">
        <f>'JOC13_15入力シート'!P61</f>
        <v>0</v>
      </c>
      <c r="I39">
        <f>'JOC13_15入力シート'!BD61</f>
        <v>0</v>
      </c>
      <c r="J39">
        <f>'JOC13_15入力シート'!BF61</f>
        <v>0</v>
      </c>
      <c r="K39" t="str">
        <f t="shared" si="1"/>
        <v>00</v>
      </c>
      <c r="L39" s="12">
        <f>'JOC13_15入力シート'!P61</f>
        <v>0</v>
      </c>
      <c r="N39" t="str">
        <f>'JOC13_15入力シート'!BH61</f>
        <v>A</v>
      </c>
      <c r="O39">
        <f>'JOC13_15入力シート'!BJ61</f>
        <v>0</v>
      </c>
      <c r="P39" t="str">
        <f t="shared" si="2"/>
        <v>A0</v>
      </c>
      <c r="Q39" s="12">
        <f>'JOC13_15入力シート'!P61</f>
        <v>0</v>
      </c>
    </row>
    <row r="40" spans="1:17" ht="13.5">
      <c r="A40">
        <f>'JOC13_15入力シート'!AX62</f>
        <v>0</v>
      </c>
      <c r="B40" s="12">
        <f>'JOC13_15入力シート'!P62</f>
        <v>0</v>
      </c>
      <c r="D40">
        <f>'JOC13_15入力シート'!AZ62</f>
        <v>0</v>
      </c>
      <c r="E40">
        <f>'JOC13_15入力シート'!BB62</f>
        <v>0</v>
      </c>
      <c r="F40" t="str">
        <f t="shared" si="0"/>
        <v>00</v>
      </c>
      <c r="G40" s="12">
        <f>'JOC13_15入力シート'!P62</f>
        <v>0</v>
      </c>
      <c r="I40">
        <f>'JOC13_15入力シート'!BD62</f>
        <v>0</v>
      </c>
      <c r="J40">
        <f>'JOC13_15入力シート'!BF62</f>
        <v>0</v>
      </c>
      <c r="K40" t="str">
        <f t="shared" si="1"/>
        <v>00</v>
      </c>
      <c r="L40" s="12">
        <f>'JOC13_15入力シート'!P62</f>
        <v>0</v>
      </c>
      <c r="N40" t="str">
        <f>'JOC13_15入力シート'!BH62</f>
        <v>A</v>
      </c>
      <c r="O40">
        <f>'JOC13_15入力シート'!BJ62</f>
        <v>0</v>
      </c>
      <c r="P40" t="str">
        <f t="shared" si="2"/>
        <v>A0</v>
      </c>
      <c r="Q40" s="12">
        <f>'JOC13_15入力シート'!P62</f>
        <v>0</v>
      </c>
    </row>
    <row r="41" spans="1:17" ht="13.5">
      <c r="A41">
        <f>'JOC13_15入力シート'!AX63</f>
        <v>0</v>
      </c>
      <c r="B41" s="12">
        <f>'JOC13_15入力シート'!P63</f>
        <v>0</v>
      </c>
      <c r="D41">
        <f>'JOC13_15入力シート'!AZ63</f>
        <v>0</v>
      </c>
      <c r="E41">
        <f>'JOC13_15入力シート'!BB63</f>
        <v>0</v>
      </c>
      <c r="F41" t="str">
        <f t="shared" si="0"/>
        <v>00</v>
      </c>
      <c r="G41" s="12">
        <f>'JOC13_15入力シート'!P63</f>
        <v>0</v>
      </c>
      <c r="I41">
        <f>'JOC13_15入力シート'!BD63</f>
        <v>0</v>
      </c>
      <c r="J41">
        <f>'JOC13_15入力シート'!BF63</f>
        <v>0</v>
      </c>
      <c r="K41" t="str">
        <f t="shared" si="1"/>
        <v>00</v>
      </c>
      <c r="L41" s="12">
        <f>'JOC13_15入力シート'!P63</f>
        <v>0</v>
      </c>
      <c r="N41" t="str">
        <f>'JOC13_15入力シート'!BH63</f>
        <v>A</v>
      </c>
      <c r="O41">
        <f>'JOC13_15入力シート'!BJ63</f>
        <v>0</v>
      </c>
      <c r="P41" t="str">
        <f t="shared" si="2"/>
        <v>A0</v>
      </c>
      <c r="Q41" s="12">
        <f>'JOC13_15入力シート'!P63</f>
        <v>0</v>
      </c>
    </row>
    <row r="42" spans="1:17" ht="13.5">
      <c r="A42">
        <f>'JOC13_15入力シート'!AX64</f>
        <v>0</v>
      </c>
      <c r="B42" s="12">
        <f>'JOC13_15入力シート'!P64</f>
        <v>0</v>
      </c>
      <c r="D42">
        <f>'JOC13_15入力シート'!AZ64</f>
        <v>0</v>
      </c>
      <c r="E42">
        <f>'JOC13_15入力シート'!BB64</f>
        <v>0</v>
      </c>
      <c r="F42" t="str">
        <f t="shared" si="0"/>
        <v>00</v>
      </c>
      <c r="G42" s="12">
        <f>'JOC13_15入力シート'!P64</f>
        <v>0</v>
      </c>
      <c r="I42">
        <f>'JOC13_15入力シート'!BD64</f>
        <v>0</v>
      </c>
      <c r="J42">
        <f>'JOC13_15入力シート'!BF64</f>
        <v>0</v>
      </c>
      <c r="K42" t="str">
        <f t="shared" si="1"/>
        <v>00</v>
      </c>
      <c r="L42" s="12">
        <f>'JOC13_15入力シート'!P64</f>
        <v>0</v>
      </c>
      <c r="N42" t="str">
        <f>'JOC13_15入力シート'!BH64</f>
        <v>A</v>
      </c>
      <c r="O42">
        <f>'JOC13_15入力シート'!BJ64</f>
        <v>0</v>
      </c>
      <c r="P42" t="str">
        <f t="shared" si="2"/>
        <v>A0</v>
      </c>
      <c r="Q42" s="12">
        <f>'JOC13_15入力シート'!P64</f>
        <v>0</v>
      </c>
    </row>
    <row r="43" spans="1:17" ht="13.5">
      <c r="A43">
        <f>'JOC13_15入力シート'!AX65</f>
        <v>0</v>
      </c>
      <c r="B43" s="12">
        <f>'JOC13_15入力シート'!P65</f>
        <v>0</v>
      </c>
      <c r="D43">
        <f>'JOC13_15入力シート'!AZ65</f>
        <v>0</v>
      </c>
      <c r="E43">
        <f>'JOC13_15入力シート'!BB65</f>
        <v>0</v>
      </c>
      <c r="F43" t="str">
        <f t="shared" si="0"/>
        <v>00</v>
      </c>
      <c r="G43" s="12">
        <f>'JOC13_15入力シート'!P65</f>
        <v>0</v>
      </c>
      <c r="I43">
        <f>'JOC13_15入力シート'!BD65</f>
        <v>0</v>
      </c>
      <c r="J43">
        <f>'JOC13_15入力シート'!BF65</f>
        <v>0</v>
      </c>
      <c r="K43" t="str">
        <f t="shared" si="1"/>
        <v>00</v>
      </c>
      <c r="L43" s="12">
        <f>'JOC13_15入力シート'!P65</f>
        <v>0</v>
      </c>
      <c r="N43" t="str">
        <f>'JOC13_15入力シート'!BH65</f>
        <v>A</v>
      </c>
      <c r="O43">
        <f>'JOC13_15入力シート'!BJ65</f>
        <v>0</v>
      </c>
      <c r="P43" t="str">
        <f t="shared" si="2"/>
        <v>A0</v>
      </c>
      <c r="Q43" s="12">
        <f>'JOC13_15入力シート'!P65</f>
        <v>0</v>
      </c>
    </row>
    <row r="44" spans="1:17" ht="13.5">
      <c r="A44">
        <f>'JOC13_15入力シート'!AX66</f>
        <v>0</v>
      </c>
      <c r="B44" s="12">
        <f>'JOC13_15入力シート'!P66</f>
        <v>0</v>
      </c>
      <c r="D44">
        <f>'JOC13_15入力シート'!AZ66</f>
        <v>0</v>
      </c>
      <c r="E44">
        <f>'JOC13_15入力シート'!BB66</f>
        <v>0</v>
      </c>
      <c r="F44" t="str">
        <f t="shared" si="0"/>
        <v>00</v>
      </c>
      <c r="G44" s="12">
        <f>'JOC13_15入力シート'!P66</f>
        <v>0</v>
      </c>
      <c r="I44">
        <f>'JOC13_15入力シート'!BD66</f>
        <v>0</v>
      </c>
      <c r="J44">
        <f>'JOC13_15入力シート'!BF66</f>
        <v>0</v>
      </c>
      <c r="K44" t="str">
        <f t="shared" si="1"/>
        <v>00</v>
      </c>
      <c r="L44" s="12">
        <f>'JOC13_15入力シート'!P66</f>
        <v>0</v>
      </c>
      <c r="N44" t="str">
        <f>'JOC13_15入力シート'!BH66</f>
        <v>A</v>
      </c>
      <c r="O44">
        <f>'JOC13_15入力シート'!BJ66</f>
        <v>0</v>
      </c>
      <c r="P44" t="str">
        <f t="shared" si="2"/>
        <v>A0</v>
      </c>
      <c r="Q44" s="12">
        <f>'JOC13_15入力シート'!P66</f>
        <v>0</v>
      </c>
    </row>
    <row r="45" spans="1:17" ht="13.5">
      <c r="A45">
        <f>'JOC13_15入力シート'!AX67</f>
        <v>0</v>
      </c>
      <c r="B45" s="12">
        <f>'JOC13_15入力シート'!P67</f>
        <v>0</v>
      </c>
      <c r="D45">
        <f>'JOC13_15入力シート'!AZ67</f>
        <v>0</v>
      </c>
      <c r="E45">
        <f>'JOC13_15入力シート'!BB67</f>
        <v>0</v>
      </c>
      <c r="F45" t="str">
        <f t="shared" si="0"/>
        <v>00</v>
      </c>
      <c r="G45" s="12">
        <f>'JOC13_15入力シート'!P67</f>
        <v>0</v>
      </c>
      <c r="I45">
        <f>'JOC13_15入力シート'!BD67</f>
        <v>0</v>
      </c>
      <c r="J45">
        <f>'JOC13_15入力シート'!BF67</f>
        <v>0</v>
      </c>
      <c r="K45" t="str">
        <f t="shared" si="1"/>
        <v>00</v>
      </c>
      <c r="L45" s="12">
        <f>'JOC13_15入力シート'!P67</f>
        <v>0</v>
      </c>
      <c r="N45" t="str">
        <f>'JOC13_15入力シート'!BH67</f>
        <v>A</v>
      </c>
      <c r="O45">
        <f>'JOC13_15入力シート'!BJ67</f>
        <v>0</v>
      </c>
      <c r="P45" t="str">
        <f t="shared" si="2"/>
        <v>A0</v>
      </c>
      <c r="Q45" s="12">
        <f>'JOC13_15入力シート'!P67</f>
        <v>0</v>
      </c>
    </row>
    <row r="46" spans="1:17" ht="13.5">
      <c r="A46">
        <f>'JOC13_15入力シート'!AX68</f>
        <v>0</v>
      </c>
      <c r="B46" s="12">
        <f>'JOC13_15入力シート'!P68</f>
        <v>0</v>
      </c>
      <c r="D46">
        <f>'JOC13_15入力シート'!AZ68</f>
        <v>0</v>
      </c>
      <c r="E46">
        <f>'JOC13_15入力シート'!BB68</f>
        <v>0</v>
      </c>
      <c r="F46" t="str">
        <f t="shared" si="0"/>
        <v>00</v>
      </c>
      <c r="G46" s="12">
        <f>'JOC13_15入力シート'!P68</f>
        <v>0</v>
      </c>
      <c r="I46">
        <f>'JOC13_15入力シート'!BD68</f>
        <v>0</v>
      </c>
      <c r="J46">
        <f>'JOC13_15入力シート'!BF68</f>
        <v>0</v>
      </c>
      <c r="K46" t="str">
        <f t="shared" si="1"/>
        <v>00</v>
      </c>
      <c r="L46" s="12">
        <f>'JOC13_15入力シート'!P68</f>
        <v>0</v>
      </c>
      <c r="N46" t="str">
        <f>'JOC13_15入力シート'!BH68</f>
        <v>A</v>
      </c>
      <c r="O46">
        <f>'JOC13_15入力シート'!BJ68</f>
        <v>0</v>
      </c>
      <c r="P46" t="str">
        <f t="shared" si="2"/>
        <v>A0</v>
      </c>
      <c r="Q46" s="12">
        <f>'JOC13_15入力シート'!P68</f>
        <v>0</v>
      </c>
    </row>
    <row r="47" spans="1:17" ht="13.5">
      <c r="A47">
        <f>'JOC13_15入力シート'!AX69</f>
        <v>0</v>
      </c>
      <c r="B47" s="12">
        <f>'JOC13_15入力シート'!P69</f>
        <v>0</v>
      </c>
      <c r="D47">
        <f>'JOC13_15入力シート'!AZ69</f>
        <v>0</v>
      </c>
      <c r="E47">
        <f>'JOC13_15入力シート'!BB69</f>
        <v>0</v>
      </c>
      <c r="F47" t="str">
        <f t="shared" si="0"/>
        <v>00</v>
      </c>
      <c r="G47" s="12">
        <f>'JOC13_15入力シート'!P69</f>
        <v>0</v>
      </c>
      <c r="I47">
        <f>'JOC13_15入力シート'!BD69</f>
        <v>0</v>
      </c>
      <c r="J47">
        <f>'JOC13_15入力シート'!BF69</f>
        <v>0</v>
      </c>
      <c r="K47" t="str">
        <f t="shared" si="1"/>
        <v>00</v>
      </c>
      <c r="L47" s="12">
        <f>'JOC13_15入力シート'!P69</f>
        <v>0</v>
      </c>
      <c r="N47" t="str">
        <f>'JOC13_15入力シート'!BH69</f>
        <v>A</v>
      </c>
      <c r="O47">
        <f>'JOC13_15入力シート'!BJ69</f>
        <v>0</v>
      </c>
      <c r="P47" t="str">
        <f t="shared" si="2"/>
        <v>A0</v>
      </c>
      <c r="Q47" s="12">
        <f>'JOC13_15入力シート'!P69</f>
        <v>0</v>
      </c>
    </row>
    <row r="48" spans="1:17" ht="13.5">
      <c r="A48">
        <f>'JOC13_15入力シート'!AX70</f>
        <v>0</v>
      </c>
      <c r="B48" s="12">
        <f>'JOC13_15入力シート'!P70</f>
        <v>0</v>
      </c>
      <c r="D48">
        <f>'JOC13_15入力シート'!AZ70</f>
        <v>0</v>
      </c>
      <c r="E48">
        <f>'JOC13_15入力シート'!BB70</f>
        <v>0</v>
      </c>
      <c r="F48" t="str">
        <f t="shared" si="0"/>
        <v>00</v>
      </c>
      <c r="G48" s="12">
        <f>'JOC13_15入力シート'!P70</f>
        <v>0</v>
      </c>
      <c r="I48">
        <f>'JOC13_15入力シート'!BD70</f>
        <v>0</v>
      </c>
      <c r="J48">
        <f>'JOC13_15入力シート'!BF70</f>
        <v>0</v>
      </c>
      <c r="K48" t="str">
        <f t="shared" si="1"/>
        <v>00</v>
      </c>
      <c r="L48" s="12">
        <f>'JOC13_15入力シート'!P70</f>
        <v>0</v>
      </c>
      <c r="N48" t="str">
        <f>'JOC13_15入力シート'!BH70</f>
        <v>A</v>
      </c>
      <c r="O48">
        <f>'JOC13_15入力シート'!BJ70</f>
        <v>0</v>
      </c>
      <c r="P48" t="str">
        <f t="shared" si="2"/>
        <v>A0</v>
      </c>
      <c r="Q48" s="12">
        <f>'JOC13_15入力シート'!P70</f>
        <v>0</v>
      </c>
    </row>
    <row r="49" spans="1:17" ht="13.5">
      <c r="A49">
        <f>'JOC13_15入力シート'!AX71</f>
        <v>0</v>
      </c>
      <c r="B49" s="12">
        <f>'JOC13_15入力シート'!P71</f>
        <v>0</v>
      </c>
      <c r="D49">
        <f>'JOC13_15入力シート'!AZ71</f>
        <v>0</v>
      </c>
      <c r="E49">
        <f>'JOC13_15入力シート'!BB71</f>
        <v>0</v>
      </c>
      <c r="F49" t="str">
        <f t="shared" si="0"/>
        <v>00</v>
      </c>
      <c r="G49" s="12">
        <f>'JOC13_15入力シート'!P71</f>
        <v>0</v>
      </c>
      <c r="I49">
        <f>'JOC13_15入力シート'!BD71</f>
        <v>0</v>
      </c>
      <c r="J49">
        <f>'JOC13_15入力シート'!BF71</f>
        <v>0</v>
      </c>
      <c r="K49" t="str">
        <f t="shared" si="1"/>
        <v>00</v>
      </c>
      <c r="L49" s="12">
        <f>'JOC13_15入力シート'!P71</f>
        <v>0</v>
      </c>
      <c r="N49" t="str">
        <f>'JOC13_15入力シート'!BH71</f>
        <v>A</v>
      </c>
      <c r="O49">
        <f>'JOC13_15入力シート'!BJ71</f>
        <v>0</v>
      </c>
      <c r="P49" t="str">
        <f t="shared" si="2"/>
        <v>A0</v>
      </c>
      <c r="Q49" s="12">
        <f>'JOC13_15入力シート'!P71</f>
        <v>0</v>
      </c>
    </row>
    <row r="50" spans="1:17" ht="13.5">
      <c r="A50">
        <f>'JOC13_15入力シート'!AX72</f>
        <v>0</v>
      </c>
      <c r="B50" s="12">
        <f>'JOC13_15入力シート'!P72</f>
        <v>0</v>
      </c>
      <c r="D50">
        <f>'JOC13_15入力シート'!AZ72</f>
        <v>0</v>
      </c>
      <c r="E50">
        <f>'JOC13_15入力シート'!BB72</f>
        <v>0</v>
      </c>
      <c r="F50" t="str">
        <f t="shared" si="0"/>
        <v>00</v>
      </c>
      <c r="G50" s="12">
        <f>'JOC13_15入力シート'!P72</f>
        <v>0</v>
      </c>
      <c r="I50">
        <f>'JOC13_15入力シート'!BD72</f>
        <v>0</v>
      </c>
      <c r="J50">
        <f>'JOC13_15入力シート'!BF72</f>
        <v>0</v>
      </c>
      <c r="K50" t="str">
        <f t="shared" si="1"/>
        <v>00</v>
      </c>
      <c r="L50" s="12">
        <f>'JOC13_15入力シート'!P72</f>
        <v>0</v>
      </c>
      <c r="N50" t="str">
        <f>'JOC13_15入力シート'!BH72</f>
        <v>A</v>
      </c>
      <c r="O50">
        <f>'JOC13_15入力シート'!BJ72</f>
        <v>0</v>
      </c>
      <c r="P50" t="str">
        <f t="shared" si="2"/>
        <v>A0</v>
      </c>
      <c r="Q50" s="12">
        <f>'JOC13_15入力シート'!P72</f>
        <v>0</v>
      </c>
    </row>
    <row r="51" spans="1:17" ht="13.5">
      <c r="A51">
        <f>'JOC13_15入力シート'!AX73</f>
        <v>0</v>
      </c>
      <c r="B51" s="12">
        <f>'JOC13_15入力シート'!P73</f>
        <v>0</v>
      </c>
      <c r="D51">
        <f>'JOC13_15入力シート'!AZ73</f>
        <v>0</v>
      </c>
      <c r="E51">
        <f>'JOC13_15入力シート'!BB73</f>
        <v>0</v>
      </c>
      <c r="F51" t="str">
        <f t="shared" si="0"/>
        <v>00</v>
      </c>
      <c r="G51" s="12">
        <f>'JOC13_15入力シート'!P73</f>
        <v>0</v>
      </c>
      <c r="I51">
        <f>'JOC13_15入力シート'!BD73</f>
        <v>0</v>
      </c>
      <c r="J51">
        <f>'JOC13_15入力シート'!BF73</f>
        <v>0</v>
      </c>
      <c r="K51" t="str">
        <f t="shared" si="1"/>
        <v>00</v>
      </c>
      <c r="L51" s="12">
        <f>'JOC13_15入力シート'!P73</f>
        <v>0</v>
      </c>
      <c r="N51" t="str">
        <f>'JOC13_15入力シート'!BH73</f>
        <v>A</v>
      </c>
      <c r="O51">
        <f>'JOC13_15入力シート'!BJ73</f>
        <v>0</v>
      </c>
      <c r="P51" t="str">
        <f t="shared" si="2"/>
        <v>A0</v>
      </c>
      <c r="Q51" s="12">
        <f>'JOC13_15入力シート'!P73</f>
        <v>0</v>
      </c>
    </row>
    <row r="52" spans="1:17" ht="13.5">
      <c r="A52">
        <f>'JOC13_15入力シート'!AX74</f>
        <v>0</v>
      </c>
      <c r="B52" s="12">
        <f>'JOC13_15入力シート'!P74</f>
        <v>0</v>
      </c>
      <c r="D52">
        <f>'JOC13_15入力シート'!AZ74</f>
        <v>0</v>
      </c>
      <c r="E52">
        <f>'JOC13_15入力シート'!BB74</f>
        <v>0</v>
      </c>
      <c r="F52" t="str">
        <f t="shared" si="0"/>
        <v>00</v>
      </c>
      <c r="G52" s="12">
        <f>'JOC13_15入力シート'!P74</f>
        <v>0</v>
      </c>
      <c r="I52">
        <f>'JOC13_15入力シート'!BD74</f>
        <v>0</v>
      </c>
      <c r="J52">
        <f>'JOC13_15入力シート'!BF74</f>
        <v>0</v>
      </c>
      <c r="K52" t="str">
        <f t="shared" si="1"/>
        <v>00</v>
      </c>
      <c r="L52" s="12">
        <f>'JOC13_15入力シート'!P74</f>
        <v>0</v>
      </c>
      <c r="N52" t="str">
        <f>'JOC13_15入力シート'!BH74</f>
        <v>A</v>
      </c>
      <c r="O52">
        <f>'JOC13_15入力シート'!BJ74</f>
        <v>0</v>
      </c>
      <c r="P52" t="str">
        <f t="shared" si="2"/>
        <v>A0</v>
      </c>
      <c r="Q52" s="12">
        <f>'JOC13_15入力シート'!P74</f>
        <v>0</v>
      </c>
    </row>
    <row r="53" spans="1:17" ht="13.5">
      <c r="A53">
        <f>'JOC13_15入力シート'!AX75</f>
        <v>0</v>
      </c>
      <c r="B53" s="12">
        <f>'JOC13_15入力シート'!P75</f>
        <v>0</v>
      </c>
      <c r="D53">
        <f>'JOC13_15入力シート'!AZ75</f>
        <v>0</v>
      </c>
      <c r="E53">
        <f>'JOC13_15入力シート'!BB75</f>
        <v>0</v>
      </c>
      <c r="F53" t="str">
        <f t="shared" si="0"/>
        <v>00</v>
      </c>
      <c r="G53" s="12">
        <f>'JOC13_15入力シート'!P75</f>
        <v>0</v>
      </c>
      <c r="I53">
        <f>'JOC13_15入力シート'!BD75</f>
        <v>0</v>
      </c>
      <c r="J53">
        <f>'JOC13_15入力シート'!BF75</f>
        <v>0</v>
      </c>
      <c r="K53" t="str">
        <f t="shared" si="1"/>
        <v>00</v>
      </c>
      <c r="L53" s="12">
        <f>'JOC13_15入力シート'!P75</f>
        <v>0</v>
      </c>
      <c r="N53" t="str">
        <f>'JOC13_15入力シート'!BH75</f>
        <v>A</v>
      </c>
      <c r="O53">
        <f>'JOC13_15入力シート'!BJ75</f>
        <v>0</v>
      </c>
      <c r="P53" t="str">
        <f t="shared" si="2"/>
        <v>A0</v>
      </c>
      <c r="Q53" s="12">
        <f>'JOC13_15入力シート'!P75</f>
        <v>0</v>
      </c>
    </row>
    <row r="54" spans="1:17" ht="13.5">
      <c r="A54">
        <f>'JOC13_15入力シート'!AX76</f>
        <v>0</v>
      </c>
      <c r="B54" s="12">
        <f>'JOC13_15入力シート'!P76</f>
        <v>0</v>
      </c>
      <c r="D54">
        <f>'JOC13_15入力シート'!AZ76</f>
        <v>0</v>
      </c>
      <c r="E54">
        <f>'JOC13_15入力シート'!BB76</f>
        <v>0</v>
      </c>
      <c r="F54" t="str">
        <f t="shared" si="0"/>
        <v>00</v>
      </c>
      <c r="G54" s="12">
        <f>'JOC13_15入力シート'!P76</f>
        <v>0</v>
      </c>
      <c r="I54">
        <f>'JOC13_15入力シート'!BD76</f>
        <v>0</v>
      </c>
      <c r="J54">
        <f>'JOC13_15入力シート'!BF76</f>
        <v>0</v>
      </c>
      <c r="K54" t="str">
        <f t="shared" si="1"/>
        <v>00</v>
      </c>
      <c r="L54" s="12">
        <f>'JOC13_15入力シート'!P76</f>
        <v>0</v>
      </c>
      <c r="N54" t="str">
        <f>'JOC13_15入力シート'!BH76</f>
        <v>A</v>
      </c>
      <c r="O54">
        <f>'JOC13_15入力シート'!BJ76</f>
        <v>0</v>
      </c>
      <c r="P54" t="str">
        <f t="shared" si="2"/>
        <v>A0</v>
      </c>
      <c r="Q54" s="12">
        <f>'JOC13_15入力シート'!P76</f>
        <v>0</v>
      </c>
    </row>
    <row r="55" spans="1:17" ht="13.5">
      <c r="A55">
        <f>'JOC13_15入力シート'!AX77</f>
        <v>0</v>
      </c>
      <c r="B55" s="12">
        <f>'JOC13_15入力シート'!P77</f>
        <v>0</v>
      </c>
      <c r="D55">
        <f>'JOC13_15入力シート'!AZ77</f>
        <v>0</v>
      </c>
      <c r="E55">
        <f>'JOC13_15入力シート'!BB77</f>
        <v>0</v>
      </c>
      <c r="F55" t="str">
        <f t="shared" si="0"/>
        <v>00</v>
      </c>
      <c r="G55" s="12">
        <f>'JOC13_15入力シート'!P77</f>
        <v>0</v>
      </c>
      <c r="I55">
        <f>'JOC13_15入力シート'!BD77</f>
        <v>0</v>
      </c>
      <c r="J55">
        <f>'JOC13_15入力シート'!BF77</f>
        <v>0</v>
      </c>
      <c r="K55" t="str">
        <f t="shared" si="1"/>
        <v>00</v>
      </c>
      <c r="L55" s="12">
        <f>'JOC13_15入力シート'!P77</f>
        <v>0</v>
      </c>
      <c r="N55" t="str">
        <f>'JOC13_15入力シート'!BH77</f>
        <v>A</v>
      </c>
      <c r="O55">
        <f>'JOC13_15入力シート'!BJ77</f>
        <v>0</v>
      </c>
      <c r="P55" t="str">
        <f t="shared" si="2"/>
        <v>A0</v>
      </c>
      <c r="Q55" s="12">
        <f>'JOC13_15入力シート'!P77</f>
        <v>0</v>
      </c>
    </row>
    <row r="56" spans="1:17" ht="13.5">
      <c r="A56">
        <f>'JOC13_15入力シート'!AX78</f>
        <v>0</v>
      </c>
      <c r="B56" s="12">
        <f>'JOC13_15入力シート'!P78</f>
        <v>0</v>
      </c>
      <c r="D56">
        <f>'JOC13_15入力シート'!AZ78</f>
        <v>0</v>
      </c>
      <c r="E56">
        <f>'JOC13_15入力シート'!BB78</f>
        <v>0</v>
      </c>
      <c r="F56" t="str">
        <f t="shared" si="0"/>
        <v>00</v>
      </c>
      <c r="G56" s="12">
        <f>'JOC13_15入力シート'!P78</f>
        <v>0</v>
      </c>
      <c r="I56">
        <f>'JOC13_15入力シート'!BD78</f>
        <v>0</v>
      </c>
      <c r="J56">
        <f>'JOC13_15入力シート'!BF78</f>
        <v>0</v>
      </c>
      <c r="K56" t="str">
        <f t="shared" si="1"/>
        <v>00</v>
      </c>
      <c r="L56" s="12">
        <f>'JOC13_15入力シート'!P78</f>
        <v>0</v>
      </c>
      <c r="N56" t="str">
        <f>'JOC13_15入力シート'!BH78</f>
        <v>A</v>
      </c>
      <c r="O56">
        <f>'JOC13_15入力シート'!BJ78</f>
        <v>0</v>
      </c>
      <c r="P56" t="str">
        <f t="shared" si="2"/>
        <v>A0</v>
      </c>
      <c r="Q56" s="12">
        <f>'JOC13_15入力シート'!P78</f>
        <v>0</v>
      </c>
    </row>
    <row r="57" spans="1:17" ht="13.5">
      <c r="A57">
        <f>'JOC13_15入力シート'!AX79</f>
        <v>0</v>
      </c>
      <c r="B57" s="12">
        <f>'JOC13_15入力シート'!P79</f>
        <v>0</v>
      </c>
      <c r="D57">
        <f>'JOC13_15入力シート'!AZ79</f>
        <v>0</v>
      </c>
      <c r="E57">
        <f>'JOC13_15入力シート'!BB79</f>
        <v>0</v>
      </c>
      <c r="F57" t="str">
        <f t="shared" si="0"/>
        <v>00</v>
      </c>
      <c r="G57" s="12">
        <f>'JOC13_15入力シート'!P79</f>
        <v>0</v>
      </c>
      <c r="I57">
        <f>'JOC13_15入力シート'!BD79</f>
        <v>0</v>
      </c>
      <c r="J57">
        <f>'JOC13_15入力シート'!BF79</f>
        <v>0</v>
      </c>
      <c r="K57" t="str">
        <f t="shared" si="1"/>
        <v>00</v>
      </c>
      <c r="L57" s="12">
        <f>'JOC13_15入力シート'!P79</f>
        <v>0</v>
      </c>
      <c r="N57" t="str">
        <f>'JOC13_15入力シート'!BH79</f>
        <v>A</v>
      </c>
      <c r="O57">
        <f>'JOC13_15入力シート'!BJ79</f>
        <v>0</v>
      </c>
      <c r="P57" t="str">
        <f t="shared" si="2"/>
        <v>A0</v>
      </c>
      <c r="Q57" s="12">
        <f>'JOC13_15入力シート'!P79</f>
        <v>0</v>
      </c>
    </row>
    <row r="58" spans="1:17" ht="13.5">
      <c r="A58">
        <f>'JOC13_15入力シート'!AX80</f>
        <v>0</v>
      </c>
      <c r="B58" s="12">
        <f>'JOC13_15入力シート'!P80</f>
        <v>0</v>
      </c>
      <c r="D58">
        <f>'JOC13_15入力シート'!AZ80</f>
        <v>0</v>
      </c>
      <c r="E58">
        <f>'JOC13_15入力シート'!BB80</f>
        <v>0</v>
      </c>
      <c r="F58" t="str">
        <f t="shared" si="0"/>
        <v>00</v>
      </c>
      <c r="G58" s="12">
        <f>'JOC13_15入力シート'!P80</f>
        <v>0</v>
      </c>
      <c r="I58">
        <f>'JOC13_15入力シート'!BD80</f>
        <v>0</v>
      </c>
      <c r="J58">
        <f>'JOC13_15入力シート'!BF80</f>
        <v>0</v>
      </c>
      <c r="K58" t="str">
        <f t="shared" si="1"/>
        <v>00</v>
      </c>
      <c r="L58" s="12">
        <f>'JOC13_15入力シート'!P80</f>
        <v>0</v>
      </c>
      <c r="N58" t="str">
        <f>'JOC13_15入力シート'!BH80</f>
        <v>A</v>
      </c>
      <c r="O58">
        <f>'JOC13_15入力シート'!BJ80</f>
        <v>0</v>
      </c>
      <c r="P58" t="str">
        <f t="shared" si="2"/>
        <v>A0</v>
      </c>
      <c r="Q58" s="12">
        <f>'JOC13_15入力シート'!P80</f>
        <v>0</v>
      </c>
    </row>
    <row r="59" spans="1:17" ht="13.5">
      <c r="A59">
        <f>'JOC13_15入力シート'!AX81</f>
        <v>0</v>
      </c>
      <c r="B59" s="12">
        <f>'JOC13_15入力シート'!P81</f>
        <v>0</v>
      </c>
      <c r="D59">
        <f>'JOC13_15入力シート'!AZ81</f>
        <v>0</v>
      </c>
      <c r="E59">
        <f>'JOC13_15入力シート'!BB81</f>
        <v>0</v>
      </c>
      <c r="F59" t="str">
        <f t="shared" si="0"/>
        <v>00</v>
      </c>
      <c r="G59" s="12">
        <f>'JOC13_15入力シート'!P81</f>
        <v>0</v>
      </c>
      <c r="I59">
        <f>'JOC13_15入力シート'!BD81</f>
        <v>0</v>
      </c>
      <c r="J59">
        <f>'JOC13_15入力シート'!BF81</f>
        <v>0</v>
      </c>
      <c r="K59" t="str">
        <f t="shared" si="1"/>
        <v>00</v>
      </c>
      <c r="L59" s="12">
        <f>'JOC13_15入力シート'!P81</f>
        <v>0</v>
      </c>
      <c r="N59" t="str">
        <f>'JOC13_15入力シート'!BH81</f>
        <v>A</v>
      </c>
      <c r="O59">
        <f>'JOC13_15入力シート'!BJ81</f>
        <v>0</v>
      </c>
      <c r="P59" t="str">
        <f t="shared" si="2"/>
        <v>A0</v>
      </c>
      <c r="Q59" s="12">
        <f>'JOC13_15入力シート'!P81</f>
        <v>0</v>
      </c>
    </row>
    <row r="60" spans="1:17" ht="13.5">
      <c r="A60">
        <f>'JOC13_15入力シート'!AX82</f>
        <v>0</v>
      </c>
      <c r="B60" s="12">
        <f>'JOC13_15入力シート'!P82</f>
        <v>0</v>
      </c>
      <c r="D60">
        <f>'JOC13_15入力シート'!AZ82</f>
        <v>0</v>
      </c>
      <c r="E60">
        <f>'JOC13_15入力シート'!BB82</f>
        <v>0</v>
      </c>
      <c r="F60" t="str">
        <f t="shared" si="0"/>
        <v>00</v>
      </c>
      <c r="G60" s="12">
        <f>'JOC13_15入力シート'!P82</f>
        <v>0</v>
      </c>
      <c r="I60">
        <f>'JOC13_15入力シート'!BD82</f>
        <v>0</v>
      </c>
      <c r="J60">
        <f>'JOC13_15入力シート'!BF82</f>
        <v>0</v>
      </c>
      <c r="K60" t="str">
        <f t="shared" si="1"/>
        <v>00</v>
      </c>
      <c r="L60" s="12">
        <f>'JOC13_15入力シート'!P82</f>
        <v>0</v>
      </c>
      <c r="N60" t="str">
        <f>'JOC13_15入力シート'!BH82</f>
        <v>A</v>
      </c>
      <c r="O60">
        <f>'JOC13_15入力シート'!BJ82</f>
        <v>0</v>
      </c>
      <c r="P60" t="str">
        <f t="shared" si="2"/>
        <v>A0</v>
      </c>
      <c r="Q60" s="12">
        <f>'JOC13_15入力シート'!P82</f>
        <v>0</v>
      </c>
    </row>
    <row r="61" spans="1:17" ht="13.5">
      <c r="A61">
        <f>'JOC13_15入力シート'!AX83</f>
        <v>0</v>
      </c>
      <c r="B61" s="12">
        <f>'JOC13_15入力シート'!P83</f>
        <v>0</v>
      </c>
      <c r="D61">
        <f>'JOC13_15入力シート'!AZ83</f>
        <v>0</v>
      </c>
      <c r="E61">
        <f>'JOC13_15入力シート'!BB83</f>
        <v>0</v>
      </c>
      <c r="F61" t="str">
        <f t="shared" si="0"/>
        <v>00</v>
      </c>
      <c r="G61" s="12">
        <f>'JOC13_15入力シート'!P83</f>
        <v>0</v>
      </c>
      <c r="I61">
        <f>'JOC13_15入力シート'!BD83</f>
        <v>0</v>
      </c>
      <c r="J61">
        <f>'JOC13_15入力シート'!BF83</f>
        <v>0</v>
      </c>
      <c r="K61" t="str">
        <f t="shared" si="1"/>
        <v>00</v>
      </c>
      <c r="L61" s="12">
        <f>'JOC13_15入力シート'!P83</f>
        <v>0</v>
      </c>
      <c r="N61" t="str">
        <f>'JOC13_15入力シート'!BH83</f>
        <v>A</v>
      </c>
      <c r="O61">
        <f>'JOC13_15入力シート'!BJ83</f>
        <v>0</v>
      </c>
      <c r="P61" t="str">
        <f t="shared" si="2"/>
        <v>A0</v>
      </c>
      <c r="Q61" s="12">
        <f>'JOC13_15入力シート'!P83</f>
        <v>0</v>
      </c>
    </row>
    <row r="62" spans="1:17" ht="13.5">
      <c r="A62">
        <f>'JOC13_15入力シート'!AX84</f>
        <v>0</v>
      </c>
      <c r="B62" s="12">
        <f>'JOC13_15入力シート'!P84</f>
        <v>0</v>
      </c>
      <c r="D62">
        <f>'JOC13_15入力シート'!AZ84</f>
        <v>0</v>
      </c>
      <c r="E62">
        <f>'JOC13_15入力シート'!BB84</f>
        <v>0</v>
      </c>
      <c r="F62" t="str">
        <f t="shared" si="0"/>
        <v>00</v>
      </c>
      <c r="G62" s="12">
        <f>'JOC13_15入力シート'!P84</f>
        <v>0</v>
      </c>
      <c r="I62">
        <f>'JOC13_15入力シート'!BD84</f>
        <v>0</v>
      </c>
      <c r="J62">
        <f>'JOC13_15入力シート'!BF84</f>
        <v>0</v>
      </c>
      <c r="K62" t="str">
        <f t="shared" si="1"/>
        <v>00</v>
      </c>
      <c r="L62" s="12">
        <f>'JOC13_15入力シート'!P84</f>
        <v>0</v>
      </c>
      <c r="N62" t="str">
        <f>'JOC13_15入力シート'!BH84</f>
        <v>A</v>
      </c>
      <c r="O62">
        <f>'JOC13_15入力シート'!BJ84</f>
        <v>0</v>
      </c>
      <c r="P62" t="str">
        <f t="shared" si="2"/>
        <v>A0</v>
      </c>
      <c r="Q62" s="12">
        <f>'JOC13_15入力シート'!P84</f>
        <v>0</v>
      </c>
    </row>
    <row r="63" spans="1:17" ht="13.5">
      <c r="A63">
        <f>'JOC13_15入力シート'!AX85</f>
        <v>0</v>
      </c>
      <c r="B63" s="12">
        <f>'JOC13_15入力シート'!P85</f>
        <v>0</v>
      </c>
      <c r="D63">
        <f>'JOC13_15入力シート'!AZ85</f>
        <v>0</v>
      </c>
      <c r="E63">
        <f>'JOC13_15入力シート'!BB85</f>
        <v>0</v>
      </c>
      <c r="F63" t="str">
        <f t="shared" si="0"/>
        <v>00</v>
      </c>
      <c r="G63" s="12">
        <f>'JOC13_15入力シート'!P85</f>
        <v>0</v>
      </c>
      <c r="I63">
        <f>'JOC13_15入力シート'!BD85</f>
        <v>0</v>
      </c>
      <c r="J63">
        <f>'JOC13_15入力シート'!BF85</f>
        <v>0</v>
      </c>
      <c r="K63" t="str">
        <f t="shared" si="1"/>
        <v>00</v>
      </c>
      <c r="L63" s="12">
        <f>'JOC13_15入力シート'!P85</f>
        <v>0</v>
      </c>
      <c r="N63" t="str">
        <f>'JOC13_15入力シート'!BH85</f>
        <v>A</v>
      </c>
      <c r="O63">
        <f>'JOC13_15入力シート'!BJ85</f>
        <v>0</v>
      </c>
      <c r="P63" t="str">
        <f t="shared" si="2"/>
        <v>A0</v>
      </c>
      <c r="Q63" s="12">
        <f>'JOC13_15入力シート'!P85</f>
        <v>0</v>
      </c>
    </row>
    <row r="64" spans="1:17" ht="13.5">
      <c r="A64">
        <f>'JOC13_15入力シート'!AX86</f>
        <v>0</v>
      </c>
      <c r="B64" s="12">
        <f>'JOC13_15入力シート'!P86</f>
        <v>0</v>
      </c>
      <c r="D64">
        <f>'JOC13_15入力シート'!AZ86</f>
        <v>0</v>
      </c>
      <c r="E64">
        <f>'JOC13_15入力シート'!BB86</f>
        <v>0</v>
      </c>
      <c r="F64" t="str">
        <f t="shared" si="0"/>
        <v>00</v>
      </c>
      <c r="G64" s="12">
        <f>'JOC13_15入力シート'!P86</f>
        <v>0</v>
      </c>
      <c r="I64">
        <f>'JOC13_15入力シート'!BD86</f>
        <v>0</v>
      </c>
      <c r="J64">
        <f>'JOC13_15入力シート'!BF86</f>
        <v>0</v>
      </c>
      <c r="K64" t="str">
        <f t="shared" si="1"/>
        <v>00</v>
      </c>
      <c r="L64" s="12">
        <f>'JOC13_15入力シート'!P86</f>
        <v>0</v>
      </c>
      <c r="N64" t="str">
        <f>'JOC13_15入力シート'!BH86</f>
        <v>A</v>
      </c>
      <c r="O64">
        <f>'JOC13_15入力シート'!BJ86</f>
        <v>0</v>
      </c>
      <c r="P64" t="str">
        <f t="shared" si="2"/>
        <v>A0</v>
      </c>
      <c r="Q64" s="12">
        <f>'JOC13_15入力シート'!P86</f>
        <v>0</v>
      </c>
    </row>
    <row r="65" spans="1:17" ht="13.5">
      <c r="A65">
        <f>'JOC13_15入力シート'!AX87</f>
        <v>0</v>
      </c>
      <c r="B65" s="12">
        <f>'JOC13_15入力シート'!P87</f>
        <v>0</v>
      </c>
      <c r="D65">
        <f>'JOC13_15入力シート'!AZ87</f>
        <v>0</v>
      </c>
      <c r="E65">
        <f>'JOC13_15入力シート'!BB87</f>
        <v>0</v>
      </c>
      <c r="F65" t="str">
        <f t="shared" si="0"/>
        <v>00</v>
      </c>
      <c r="G65" s="12">
        <f>'JOC13_15入力シート'!P87</f>
        <v>0</v>
      </c>
      <c r="I65">
        <f>'JOC13_15入力シート'!BD87</f>
        <v>0</v>
      </c>
      <c r="J65">
        <f>'JOC13_15入力シート'!BF87</f>
        <v>0</v>
      </c>
      <c r="K65" t="str">
        <f t="shared" si="1"/>
        <v>00</v>
      </c>
      <c r="L65" s="12">
        <f>'JOC13_15入力シート'!P87</f>
        <v>0</v>
      </c>
      <c r="N65" t="str">
        <f>'JOC13_15入力シート'!BH87</f>
        <v>A</v>
      </c>
      <c r="O65">
        <f>'JOC13_15入力シート'!BJ87</f>
        <v>0</v>
      </c>
      <c r="P65" t="str">
        <f t="shared" si="2"/>
        <v>A0</v>
      </c>
      <c r="Q65" s="12">
        <f>'JOC13_15入力シート'!P87</f>
        <v>0</v>
      </c>
    </row>
    <row r="66" spans="1:17" ht="13.5">
      <c r="A66">
        <f>'JOC13_15入力シート'!AX88</f>
        <v>0</v>
      </c>
      <c r="B66" s="12">
        <f>'JOC13_15入力シート'!P88</f>
        <v>0</v>
      </c>
      <c r="D66">
        <f>'JOC13_15入力シート'!AZ88</f>
        <v>0</v>
      </c>
      <c r="E66">
        <f>'JOC13_15入力シート'!BB88</f>
        <v>0</v>
      </c>
      <c r="F66" t="str">
        <f t="shared" si="0"/>
        <v>00</v>
      </c>
      <c r="G66" s="12">
        <f>'JOC13_15入力シート'!P88</f>
        <v>0</v>
      </c>
      <c r="I66">
        <f>'JOC13_15入力シート'!BD88</f>
        <v>0</v>
      </c>
      <c r="J66">
        <f>'JOC13_15入力シート'!BF88</f>
        <v>0</v>
      </c>
      <c r="K66" t="str">
        <f t="shared" si="1"/>
        <v>00</v>
      </c>
      <c r="L66" s="12">
        <f>'JOC13_15入力シート'!P88</f>
        <v>0</v>
      </c>
      <c r="N66" t="str">
        <f>'JOC13_15入力シート'!BH88</f>
        <v>A</v>
      </c>
      <c r="O66">
        <f>'JOC13_15入力シート'!BJ88</f>
        <v>0</v>
      </c>
      <c r="P66" t="str">
        <f t="shared" si="2"/>
        <v>A0</v>
      </c>
      <c r="Q66" s="12">
        <f>'JOC13_15入力シート'!P88</f>
        <v>0</v>
      </c>
    </row>
    <row r="67" spans="1:17" ht="13.5">
      <c r="A67">
        <f>'JOC13_15入力シート'!AX89</f>
        <v>0</v>
      </c>
      <c r="B67" s="12">
        <f>'JOC13_15入力シート'!P89</f>
        <v>0</v>
      </c>
      <c r="D67">
        <f>'JOC13_15入力シート'!AZ89</f>
        <v>0</v>
      </c>
      <c r="E67">
        <f>'JOC13_15入力シート'!BB89</f>
        <v>0</v>
      </c>
      <c r="F67" t="str">
        <f t="shared" si="0"/>
        <v>00</v>
      </c>
      <c r="G67" s="12">
        <f>'JOC13_15入力シート'!P89</f>
        <v>0</v>
      </c>
      <c r="I67">
        <f>'JOC13_15入力シート'!BD89</f>
        <v>0</v>
      </c>
      <c r="J67">
        <f>'JOC13_15入力シート'!BF89</f>
        <v>0</v>
      </c>
      <c r="K67" t="str">
        <f t="shared" si="1"/>
        <v>00</v>
      </c>
      <c r="L67" s="12">
        <f>'JOC13_15入力シート'!P89</f>
        <v>0</v>
      </c>
      <c r="N67" t="str">
        <f>'JOC13_15入力シート'!BH89</f>
        <v>A</v>
      </c>
      <c r="O67">
        <f>'JOC13_15入力シート'!BJ89</f>
        <v>0</v>
      </c>
      <c r="P67" t="str">
        <f t="shared" si="2"/>
        <v>A0</v>
      </c>
      <c r="Q67" s="12">
        <f>'JOC13_15入力シート'!P89</f>
        <v>0</v>
      </c>
    </row>
    <row r="68" spans="1:17" ht="13.5">
      <c r="A68">
        <f>'JOC13_15入力シート'!AX90</f>
        <v>0</v>
      </c>
      <c r="B68" s="12">
        <f>'JOC13_15入力シート'!P90</f>
        <v>0</v>
      </c>
      <c r="D68">
        <f>'JOC13_15入力シート'!AZ90</f>
        <v>0</v>
      </c>
      <c r="E68">
        <f>'JOC13_15入力シート'!BB90</f>
        <v>0</v>
      </c>
      <c r="F68" t="str">
        <f t="shared" si="0"/>
        <v>00</v>
      </c>
      <c r="G68" s="12">
        <f>'JOC13_15入力シート'!P90</f>
        <v>0</v>
      </c>
      <c r="I68">
        <f>'JOC13_15入力シート'!BD90</f>
        <v>0</v>
      </c>
      <c r="J68">
        <f>'JOC13_15入力シート'!BF90</f>
        <v>0</v>
      </c>
      <c r="K68" t="str">
        <f t="shared" si="1"/>
        <v>00</v>
      </c>
      <c r="L68" s="12">
        <f>'JOC13_15入力シート'!P90</f>
        <v>0</v>
      </c>
      <c r="N68" t="str">
        <f>'JOC13_15入力シート'!BH90</f>
        <v>A</v>
      </c>
      <c r="O68">
        <f>'JOC13_15入力シート'!BJ90</f>
        <v>0</v>
      </c>
      <c r="P68" t="str">
        <f t="shared" si="2"/>
        <v>A0</v>
      </c>
      <c r="Q68" s="12">
        <f>'JOC13_15入力シート'!P90</f>
        <v>0</v>
      </c>
    </row>
    <row r="69" spans="1:17" ht="13.5">
      <c r="A69">
        <f>'JOC13_15入力シート'!AX91</f>
        <v>0</v>
      </c>
      <c r="B69" s="12">
        <f>'JOC13_15入力シート'!P91</f>
        <v>0</v>
      </c>
      <c r="D69">
        <f>'JOC13_15入力シート'!AZ91</f>
        <v>0</v>
      </c>
      <c r="E69">
        <f>'JOC13_15入力シート'!BB91</f>
        <v>0</v>
      </c>
      <c r="F69" t="str">
        <f>D69&amp;E69</f>
        <v>00</v>
      </c>
      <c r="G69" s="12">
        <f>'JOC13_15入力シート'!P91</f>
        <v>0</v>
      </c>
      <c r="I69">
        <f>'JOC13_15入力シート'!BD91</f>
        <v>0</v>
      </c>
      <c r="J69">
        <f>'JOC13_15入力シート'!BF91</f>
        <v>0</v>
      </c>
      <c r="K69" t="str">
        <f>I69&amp;J69</f>
        <v>00</v>
      </c>
      <c r="L69" s="12">
        <f>'JOC13_15入力シート'!P91</f>
        <v>0</v>
      </c>
      <c r="N69" t="str">
        <f>'JOC13_15入力シート'!BH91</f>
        <v>A</v>
      </c>
      <c r="O69">
        <f>'JOC13_15入力シート'!BJ91</f>
        <v>0</v>
      </c>
      <c r="P69" t="str">
        <f>N69&amp;O69</f>
        <v>A0</v>
      </c>
      <c r="Q69" s="12">
        <f>'JOC13_15入力シート'!P91</f>
        <v>0</v>
      </c>
    </row>
    <row r="70" spans="1:17" ht="13.5">
      <c r="A70">
        <f>'JOC13_15入力シート'!AX92</f>
        <v>0</v>
      </c>
      <c r="B70" s="12">
        <f>'JOC13_15入力シート'!P92</f>
        <v>0</v>
      </c>
      <c r="D70">
        <f>'JOC13_15入力シート'!AZ92</f>
        <v>0</v>
      </c>
      <c r="E70">
        <f>'JOC13_15入力シート'!BB92</f>
        <v>0</v>
      </c>
      <c r="F70" t="str">
        <f>D70&amp;E70</f>
        <v>00</v>
      </c>
      <c r="G70" s="12">
        <f>'JOC13_15入力シート'!P92</f>
        <v>0</v>
      </c>
      <c r="I70">
        <f>'JOC13_15入力シート'!BD92</f>
        <v>0</v>
      </c>
      <c r="J70">
        <f>'JOC13_15入力シート'!BF92</f>
        <v>0</v>
      </c>
      <c r="K70" t="str">
        <f>I70&amp;J70</f>
        <v>00</v>
      </c>
      <c r="L70" s="12">
        <f>'JOC13_15入力シート'!P92</f>
        <v>0</v>
      </c>
      <c r="N70" t="str">
        <f>'JOC13_15入力シート'!BH92</f>
        <v>A</v>
      </c>
      <c r="O70">
        <f>'JOC13_15入力シート'!BJ92</f>
        <v>0</v>
      </c>
      <c r="P70" t="str">
        <f>N70&amp;O70</f>
        <v>A0</v>
      </c>
      <c r="Q70" s="12">
        <f>'JOC13_15入力シート'!P92</f>
        <v>0</v>
      </c>
    </row>
    <row r="71" spans="1:17" ht="13.5">
      <c r="A71">
        <f>'JOC13_15入力シート'!AX93</f>
        <v>0</v>
      </c>
      <c r="B71" s="12">
        <f>'JOC13_15入力シート'!P93</f>
        <v>0</v>
      </c>
      <c r="D71">
        <f>'JOC13_15入力シート'!AZ93</f>
        <v>0</v>
      </c>
      <c r="E71">
        <f>'JOC13_15入力シート'!BB93</f>
        <v>0</v>
      </c>
      <c r="F71" t="str">
        <f>D71&amp;E71</f>
        <v>00</v>
      </c>
      <c r="G71" s="12">
        <f>'JOC13_15入力シート'!P93</f>
        <v>0</v>
      </c>
      <c r="I71">
        <f>'JOC13_15入力シート'!BD93</f>
        <v>0</v>
      </c>
      <c r="J71">
        <f>'JOC13_15入力シート'!BF93</f>
        <v>0</v>
      </c>
      <c r="K71" t="str">
        <f>I71&amp;J71</f>
        <v>00</v>
      </c>
      <c r="L71" s="12">
        <f>'JOC13_15入力シート'!P93</f>
        <v>0</v>
      </c>
      <c r="N71" t="str">
        <f>'JOC13_15入力シート'!BH93</f>
        <v>A</v>
      </c>
      <c r="O71">
        <f>'JOC13_15入力シート'!BJ93</f>
        <v>0</v>
      </c>
      <c r="P71" t="str">
        <f>N71&amp;O71</f>
        <v>A0</v>
      </c>
      <c r="Q71" s="12">
        <f>'JOC13_15入力シート'!P93</f>
        <v>0</v>
      </c>
    </row>
    <row r="72" spans="1:17" ht="13.5">
      <c r="A72">
        <f>'JOC13_15入力シート'!AX94</f>
        <v>0</v>
      </c>
      <c r="B72" s="12">
        <f>'JOC13_15入力シート'!P94</f>
        <v>0</v>
      </c>
      <c r="D72">
        <f>'JOC13_15入力シート'!AZ94</f>
        <v>0</v>
      </c>
      <c r="E72">
        <f>'JOC13_15入力シート'!BB94</f>
        <v>0</v>
      </c>
      <c r="F72" t="str">
        <f>D72&amp;E72</f>
        <v>00</v>
      </c>
      <c r="G72" s="12">
        <f>'JOC13_15入力シート'!P94</f>
        <v>0</v>
      </c>
      <c r="I72">
        <f>'JOC13_15入力シート'!BD94</f>
        <v>0</v>
      </c>
      <c r="J72">
        <f>'JOC13_15入力シート'!BF94</f>
        <v>0</v>
      </c>
      <c r="K72" t="str">
        <f>I72&amp;J72</f>
        <v>00</v>
      </c>
      <c r="L72" s="12">
        <f>'JOC13_15入力シート'!P94</f>
        <v>0</v>
      </c>
      <c r="N72" t="str">
        <f>'JOC13_15入力シート'!BH94</f>
        <v>A</v>
      </c>
      <c r="O72">
        <f>'JOC13_15入力シート'!BJ94</f>
        <v>0</v>
      </c>
      <c r="P72" t="str">
        <f>N72&amp;O72</f>
        <v>A0</v>
      </c>
      <c r="Q72" s="12">
        <f>'JOC13_15入力シート'!P94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KAZUE</cp:lastModifiedBy>
  <cp:lastPrinted>2006-06-14T18:55:00Z</cp:lastPrinted>
  <dcterms:created xsi:type="dcterms:W3CDTF">2005-12-30T16:46:49Z</dcterms:created>
  <dcterms:modified xsi:type="dcterms:W3CDTF">2009-06-07T02:45:20Z</dcterms:modified>
  <cp:category/>
  <cp:version/>
  <cp:contentType/>
  <cp:contentStatus/>
</cp:coreProperties>
</file>